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hermanyj\Desktop\Hynčina\"/>
    </mc:Choice>
  </mc:AlternateContent>
  <bookViews>
    <workbookView xWindow="0" yWindow="0" windowWidth="0" windowHeight="0"/>
  </bookViews>
  <sheets>
    <sheet name="Rekapitulace stavby" sheetId="1" r:id="rId1"/>
    <sheet name="01 - Polní cesta PC10 -SO-01" sheetId="2" r:id="rId2"/>
    <sheet name="02 - Polní cesta PC10-SO-02" sheetId="3" r:id="rId3"/>
    <sheet name="03 - Polní cesta PC10-SO-03" sheetId="4" r:id="rId4"/>
    <sheet name="04 - Polní cesta PC10-SO-04" sheetId="5" r:id="rId5"/>
  </sheets>
  <definedNames>
    <definedName name="_xlnm.Print_Area" localSheetId="0">'Rekapitulace stavby'!$D$4:$AO$76,'Rekapitulace stavby'!$C$82:$AQ$106</definedName>
    <definedName name="_xlnm.Print_Titles" localSheetId="0">'Rekapitulace stavby'!$92:$92</definedName>
    <definedName name="_xlnm._FilterDatabase" localSheetId="1" hidden="1">'01 - Polní cesta PC10 -SO-01'!$C$123:$K$439</definedName>
    <definedName name="_xlnm.Print_Area" localSheetId="1">'01 - Polní cesta PC10 -SO-01'!$C$4:$J$76,'01 - Polní cesta PC10 -SO-01'!$C$111:$J$439</definedName>
    <definedName name="_xlnm.Print_Titles" localSheetId="1">'01 - Polní cesta PC10 -SO-01'!$123:$123</definedName>
    <definedName name="_xlnm._FilterDatabase" localSheetId="2" hidden="1">'02 - Polní cesta PC10-SO-02'!$C$121:$K$352</definedName>
    <definedName name="_xlnm.Print_Area" localSheetId="2">'02 - Polní cesta PC10-SO-02'!$C$4:$J$76,'02 - Polní cesta PC10-SO-02'!$C$109:$J$352</definedName>
    <definedName name="_xlnm.Print_Titles" localSheetId="2">'02 - Polní cesta PC10-SO-02'!$121:$121</definedName>
    <definedName name="_xlnm._FilterDatabase" localSheetId="3" hidden="1">'03 - Polní cesta PC10-SO-03'!$C$121:$K$384</definedName>
    <definedName name="_xlnm.Print_Area" localSheetId="3">'03 - Polní cesta PC10-SO-03'!$C$4:$J$76,'03 - Polní cesta PC10-SO-03'!$C$109:$J$384</definedName>
    <definedName name="_xlnm.Print_Titles" localSheetId="3">'03 - Polní cesta PC10-SO-03'!$121:$121</definedName>
    <definedName name="_xlnm._FilterDatabase" localSheetId="4" hidden="1">'04 - Polní cesta PC10-SO-04'!$C$125:$K$425</definedName>
    <definedName name="_xlnm.Print_Area" localSheetId="4">'04 - Polní cesta PC10-SO-04'!$C$4:$J$76,'04 - Polní cesta PC10-SO-04'!$C$113:$J$425</definedName>
    <definedName name="_xlnm.Print_Titles" localSheetId="4">'04 - Polní cesta PC10-SO-04'!$125:$125</definedName>
  </definedNames>
  <calcPr/>
</workbook>
</file>

<file path=xl/calcChain.xml><?xml version="1.0" encoding="utf-8"?>
<calcChain xmlns="http://schemas.openxmlformats.org/spreadsheetml/2006/main">
  <c i="5" l="1" r="J400"/>
  <c r="J37"/>
  <c r="J36"/>
  <c i="1" r="AY98"/>
  <c i="5" r="J35"/>
  <c i="1" r="AX98"/>
  <c i="5" r="BI422"/>
  <c r="BH422"/>
  <c r="BG422"/>
  <c r="BF422"/>
  <c r="T422"/>
  <c r="R422"/>
  <c r="P422"/>
  <c r="BI418"/>
  <c r="BH418"/>
  <c r="BG418"/>
  <c r="BF418"/>
  <c r="T418"/>
  <c r="R418"/>
  <c r="P418"/>
  <c r="BI414"/>
  <c r="BH414"/>
  <c r="BG414"/>
  <c r="BF414"/>
  <c r="T414"/>
  <c r="R414"/>
  <c r="P414"/>
  <c r="BI410"/>
  <c r="BH410"/>
  <c r="BG410"/>
  <c r="BF410"/>
  <c r="T410"/>
  <c r="R410"/>
  <c r="P410"/>
  <c r="BI406"/>
  <c r="BH406"/>
  <c r="BG406"/>
  <c r="BF406"/>
  <c r="T406"/>
  <c r="R406"/>
  <c r="P406"/>
  <c r="BI402"/>
  <c r="BH402"/>
  <c r="BG402"/>
  <c r="BF402"/>
  <c r="T402"/>
  <c r="R402"/>
  <c r="P402"/>
  <c r="J105"/>
  <c r="BI395"/>
  <c r="BH395"/>
  <c r="BG395"/>
  <c r="BF395"/>
  <c r="T395"/>
  <c r="T394"/>
  <c r="R395"/>
  <c r="R394"/>
  <c r="P395"/>
  <c r="P394"/>
  <c r="BI389"/>
  <c r="BH389"/>
  <c r="BG389"/>
  <c r="BF389"/>
  <c r="T389"/>
  <c r="R389"/>
  <c r="P389"/>
  <c r="BI384"/>
  <c r="BH384"/>
  <c r="BG384"/>
  <c r="BF384"/>
  <c r="T384"/>
  <c r="R384"/>
  <c r="P384"/>
  <c r="BI379"/>
  <c r="BH379"/>
  <c r="BG379"/>
  <c r="BF379"/>
  <c r="T379"/>
  <c r="R379"/>
  <c r="P379"/>
  <c r="BI375"/>
  <c r="BH375"/>
  <c r="BG375"/>
  <c r="BF375"/>
  <c r="T375"/>
  <c r="R375"/>
  <c r="P375"/>
  <c r="BI372"/>
  <c r="BH372"/>
  <c r="BG372"/>
  <c r="BF372"/>
  <c r="T372"/>
  <c r="R372"/>
  <c r="P372"/>
  <c r="BI368"/>
  <c r="BH368"/>
  <c r="BG368"/>
  <c r="BF368"/>
  <c r="T368"/>
  <c r="R368"/>
  <c r="P368"/>
  <c r="BI364"/>
  <c r="BH364"/>
  <c r="BG364"/>
  <c r="BF364"/>
  <c r="T364"/>
  <c r="R364"/>
  <c r="P364"/>
  <c r="BI362"/>
  <c r="BH362"/>
  <c r="BG362"/>
  <c r="BF362"/>
  <c r="T362"/>
  <c r="R362"/>
  <c r="P362"/>
  <c r="BI360"/>
  <c r="BH360"/>
  <c r="BG360"/>
  <c r="BF360"/>
  <c r="T360"/>
  <c r="R360"/>
  <c r="P360"/>
  <c r="BI356"/>
  <c r="BH356"/>
  <c r="BG356"/>
  <c r="BF356"/>
  <c r="T356"/>
  <c r="R356"/>
  <c r="P356"/>
  <c r="BI352"/>
  <c r="BH352"/>
  <c r="BG352"/>
  <c r="BF352"/>
  <c r="T352"/>
  <c r="R352"/>
  <c r="P352"/>
  <c r="BI350"/>
  <c r="BH350"/>
  <c r="BG350"/>
  <c r="BF350"/>
  <c r="T350"/>
  <c r="R350"/>
  <c r="P350"/>
  <c r="BI348"/>
  <c r="BH348"/>
  <c r="BG348"/>
  <c r="BF348"/>
  <c r="T348"/>
  <c r="R348"/>
  <c r="P348"/>
  <c r="BI344"/>
  <c r="BH344"/>
  <c r="BG344"/>
  <c r="BF344"/>
  <c r="T344"/>
  <c r="R344"/>
  <c r="P344"/>
  <c r="BI340"/>
  <c r="BH340"/>
  <c r="BG340"/>
  <c r="BF340"/>
  <c r="T340"/>
  <c r="R340"/>
  <c r="P340"/>
  <c r="BI336"/>
  <c r="BH336"/>
  <c r="BG336"/>
  <c r="BF336"/>
  <c r="T336"/>
  <c r="R336"/>
  <c r="P336"/>
  <c r="BI333"/>
  <c r="BH333"/>
  <c r="BG333"/>
  <c r="BF333"/>
  <c r="T333"/>
  <c r="R333"/>
  <c r="P333"/>
  <c r="BI329"/>
  <c r="BH329"/>
  <c r="BG329"/>
  <c r="BF329"/>
  <c r="T329"/>
  <c r="R329"/>
  <c r="P329"/>
  <c r="BI326"/>
  <c r="BH326"/>
  <c r="BG326"/>
  <c r="BF326"/>
  <c r="T326"/>
  <c r="R326"/>
  <c r="P326"/>
  <c r="BI322"/>
  <c r="BH322"/>
  <c r="BG322"/>
  <c r="BF322"/>
  <c r="T322"/>
  <c r="R322"/>
  <c r="P322"/>
  <c r="BI319"/>
  <c r="BH319"/>
  <c r="BG319"/>
  <c r="BF319"/>
  <c r="T319"/>
  <c r="R319"/>
  <c r="P319"/>
  <c r="BI315"/>
  <c r="BH315"/>
  <c r="BG315"/>
  <c r="BF315"/>
  <c r="T315"/>
  <c r="R315"/>
  <c r="P315"/>
  <c r="BI310"/>
  <c r="BH310"/>
  <c r="BG310"/>
  <c r="BF310"/>
  <c r="T310"/>
  <c r="R310"/>
  <c r="P310"/>
  <c r="BI307"/>
  <c r="BH307"/>
  <c r="BG307"/>
  <c r="BF307"/>
  <c r="T307"/>
  <c r="R307"/>
  <c r="P307"/>
  <c r="BI304"/>
  <c r="BH304"/>
  <c r="BG304"/>
  <c r="BF304"/>
  <c r="T304"/>
  <c r="R304"/>
  <c r="P304"/>
  <c r="BI300"/>
  <c r="BH300"/>
  <c r="BG300"/>
  <c r="BF300"/>
  <c r="T300"/>
  <c r="R300"/>
  <c r="P300"/>
  <c r="BI296"/>
  <c r="BH296"/>
  <c r="BG296"/>
  <c r="BF296"/>
  <c r="T296"/>
  <c r="R296"/>
  <c r="P296"/>
  <c r="BI292"/>
  <c r="BH292"/>
  <c r="BG292"/>
  <c r="BF292"/>
  <c r="T292"/>
  <c r="R292"/>
  <c r="P292"/>
  <c r="BI288"/>
  <c r="BH288"/>
  <c r="BG288"/>
  <c r="BF288"/>
  <c r="T288"/>
  <c r="R288"/>
  <c r="P288"/>
  <c r="BI284"/>
  <c r="BH284"/>
  <c r="BG284"/>
  <c r="BF284"/>
  <c r="T284"/>
  <c r="R284"/>
  <c r="P284"/>
  <c r="BI280"/>
  <c r="BH280"/>
  <c r="BG280"/>
  <c r="BF280"/>
  <c r="T280"/>
  <c r="R280"/>
  <c r="P280"/>
  <c r="BI275"/>
  <c r="BH275"/>
  <c r="BG275"/>
  <c r="BF275"/>
  <c r="T275"/>
  <c r="R275"/>
  <c r="P275"/>
  <c r="BI271"/>
  <c r="BH271"/>
  <c r="BG271"/>
  <c r="BF271"/>
  <c r="T271"/>
  <c r="R271"/>
  <c r="P271"/>
  <c r="BI267"/>
  <c r="BH267"/>
  <c r="BG267"/>
  <c r="BF267"/>
  <c r="T267"/>
  <c r="R267"/>
  <c r="P267"/>
  <c r="BI264"/>
  <c r="BH264"/>
  <c r="BG264"/>
  <c r="BF264"/>
  <c r="T264"/>
  <c r="R264"/>
  <c r="P264"/>
  <c r="BI260"/>
  <c r="BH260"/>
  <c r="BG260"/>
  <c r="BF260"/>
  <c r="T260"/>
  <c r="R260"/>
  <c r="P260"/>
  <c r="BI256"/>
  <c r="BH256"/>
  <c r="BG256"/>
  <c r="BF256"/>
  <c r="T256"/>
  <c r="R256"/>
  <c r="P256"/>
  <c r="BI250"/>
  <c r="BH250"/>
  <c r="BG250"/>
  <c r="BF250"/>
  <c r="T250"/>
  <c r="R250"/>
  <c r="P250"/>
  <c r="BI246"/>
  <c r="BH246"/>
  <c r="BG246"/>
  <c r="BF246"/>
  <c r="T246"/>
  <c r="R246"/>
  <c r="P246"/>
  <c r="BI243"/>
  <c r="BH243"/>
  <c r="BG243"/>
  <c r="BF243"/>
  <c r="T243"/>
  <c r="R243"/>
  <c r="P243"/>
  <c r="BI241"/>
  <c r="BH241"/>
  <c r="BG241"/>
  <c r="BF241"/>
  <c r="T241"/>
  <c r="R241"/>
  <c r="P241"/>
  <c r="BI239"/>
  <c r="BH239"/>
  <c r="BG239"/>
  <c r="BF239"/>
  <c r="T239"/>
  <c r="R239"/>
  <c r="P239"/>
  <c r="BI235"/>
  <c r="BH235"/>
  <c r="BG235"/>
  <c r="BF235"/>
  <c r="T235"/>
  <c r="R235"/>
  <c r="P235"/>
  <c r="BI231"/>
  <c r="BH231"/>
  <c r="BG231"/>
  <c r="BF231"/>
  <c r="T231"/>
  <c r="R231"/>
  <c r="P231"/>
  <c r="BI227"/>
  <c r="BH227"/>
  <c r="BG227"/>
  <c r="BF227"/>
  <c r="T227"/>
  <c r="R227"/>
  <c r="P227"/>
  <c r="BI225"/>
  <c r="BH225"/>
  <c r="BG225"/>
  <c r="BF225"/>
  <c r="T225"/>
  <c r="R225"/>
  <c r="P225"/>
  <c r="BI221"/>
  <c r="BH221"/>
  <c r="BG221"/>
  <c r="BF221"/>
  <c r="T221"/>
  <c r="R221"/>
  <c r="P221"/>
  <c r="BI217"/>
  <c r="BH217"/>
  <c r="BG217"/>
  <c r="BF217"/>
  <c r="T217"/>
  <c r="R217"/>
  <c r="P217"/>
  <c r="BI213"/>
  <c r="BH213"/>
  <c r="BG213"/>
  <c r="BF213"/>
  <c r="T213"/>
  <c r="R213"/>
  <c r="P213"/>
  <c r="BI209"/>
  <c r="BH209"/>
  <c r="BG209"/>
  <c r="BF209"/>
  <c r="T209"/>
  <c r="R209"/>
  <c r="P209"/>
  <c r="BI205"/>
  <c r="BH205"/>
  <c r="BG205"/>
  <c r="BF205"/>
  <c r="T205"/>
  <c r="R205"/>
  <c r="P205"/>
  <c r="BI201"/>
  <c r="BH201"/>
  <c r="BG201"/>
  <c r="BF201"/>
  <c r="T201"/>
  <c r="R201"/>
  <c r="P201"/>
  <c r="BI198"/>
  <c r="BH198"/>
  <c r="BG198"/>
  <c r="BF198"/>
  <c r="T198"/>
  <c r="R198"/>
  <c r="P198"/>
  <c r="BI194"/>
  <c r="BH194"/>
  <c r="BG194"/>
  <c r="BF194"/>
  <c r="T194"/>
  <c r="R194"/>
  <c r="P194"/>
  <c r="BI190"/>
  <c r="BH190"/>
  <c r="BG190"/>
  <c r="BF190"/>
  <c r="T190"/>
  <c r="R190"/>
  <c r="P190"/>
  <c r="BI186"/>
  <c r="BH186"/>
  <c r="BG186"/>
  <c r="BF186"/>
  <c r="T186"/>
  <c r="R186"/>
  <c r="P186"/>
  <c r="BI181"/>
  <c r="BH181"/>
  <c r="BG181"/>
  <c r="BF181"/>
  <c r="T181"/>
  <c r="R181"/>
  <c r="P181"/>
  <c r="BI177"/>
  <c r="BH177"/>
  <c r="BG177"/>
  <c r="BF177"/>
  <c r="T177"/>
  <c r="R177"/>
  <c r="P177"/>
  <c r="BI172"/>
  <c r="BH172"/>
  <c r="BG172"/>
  <c r="BF172"/>
  <c r="T172"/>
  <c r="R172"/>
  <c r="P172"/>
  <c r="BI168"/>
  <c r="BH168"/>
  <c r="BG168"/>
  <c r="BF168"/>
  <c r="T168"/>
  <c r="R168"/>
  <c r="P168"/>
  <c r="BI164"/>
  <c r="BH164"/>
  <c r="BG164"/>
  <c r="BF164"/>
  <c r="T164"/>
  <c r="R164"/>
  <c r="P164"/>
  <c r="BI160"/>
  <c r="BH160"/>
  <c r="BG160"/>
  <c r="BF160"/>
  <c r="T160"/>
  <c r="R160"/>
  <c r="P160"/>
  <c r="BI156"/>
  <c r="BH156"/>
  <c r="BG156"/>
  <c r="BF156"/>
  <c r="T156"/>
  <c r="R156"/>
  <c r="P156"/>
  <c r="BI152"/>
  <c r="BH152"/>
  <c r="BG152"/>
  <c r="BF152"/>
  <c r="T152"/>
  <c r="R152"/>
  <c r="P152"/>
  <c r="BI148"/>
  <c r="BH148"/>
  <c r="BG148"/>
  <c r="BF148"/>
  <c r="T148"/>
  <c r="R148"/>
  <c r="P148"/>
  <c r="BI144"/>
  <c r="BH144"/>
  <c r="BG144"/>
  <c r="BF144"/>
  <c r="T144"/>
  <c r="R144"/>
  <c r="P144"/>
  <c r="BI140"/>
  <c r="BH140"/>
  <c r="BG140"/>
  <c r="BF140"/>
  <c r="T140"/>
  <c r="R140"/>
  <c r="P140"/>
  <c r="BI136"/>
  <c r="BH136"/>
  <c r="BG136"/>
  <c r="BF136"/>
  <c r="T136"/>
  <c r="R136"/>
  <c r="P136"/>
  <c r="BI132"/>
  <c r="BH132"/>
  <c r="BG132"/>
  <c r="BF132"/>
  <c r="T132"/>
  <c r="R132"/>
  <c r="P132"/>
  <c r="BI128"/>
  <c r="BH128"/>
  <c r="BG128"/>
  <c r="BF128"/>
  <c r="T128"/>
  <c r="R128"/>
  <c r="P128"/>
  <c r="J122"/>
  <c r="F122"/>
  <c r="F120"/>
  <c r="E118"/>
  <c r="J91"/>
  <c r="F91"/>
  <c r="F89"/>
  <c r="E87"/>
  <c r="J24"/>
  <c r="E24"/>
  <c r="J92"/>
  <c r="J23"/>
  <c r="J18"/>
  <c r="E18"/>
  <c r="F123"/>
  <c r="J17"/>
  <c r="J12"/>
  <c r="J120"/>
  <c r="E7"/>
  <c r="E85"/>
  <c i="4" r="J37"/>
  <c r="J36"/>
  <c i="1" r="AY97"/>
  <c i="4" r="J35"/>
  <c i="1" r="AX97"/>
  <c i="4" r="BI381"/>
  <c r="BH381"/>
  <c r="BG381"/>
  <c r="BF381"/>
  <c r="T381"/>
  <c r="R381"/>
  <c r="P381"/>
  <c r="BI377"/>
  <c r="BH377"/>
  <c r="BG377"/>
  <c r="BF377"/>
  <c r="T377"/>
  <c r="R377"/>
  <c r="P377"/>
  <c r="BI373"/>
  <c r="BH373"/>
  <c r="BG373"/>
  <c r="BF373"/>
  <c r="T373"/>
  <c r="R373"/>
  <c r="P373"/>
  <c r="BI369"/>
  <c r="BH369"/>
  <c r="BG369"/>
  <c r="BF369"/>
  <c r="T369"/>
  <c r="R369"/>
  <c r="P369"/>
  <c r="BI365"/>
  <c r="BH365"/>
  <c r="BG365"/>
  <c r="BF365"/>
  <c r="T365"/>
  <c r="R365"/>
  <c r="P365"/>
  <c r="BI361"/>
  <c r="BH361"/>
  <c r="BG361"/>
  <c r="BF361"/>
  <c r="T361"/>
  <c r="R361"/>
  <c r="P361"/>
  <c r="BI355"/>
  <c r="BH355"/>
  <c r="BG355"/>
  <c r="BF355"/>
  <c r="T355"/>
  <c r="T354"/>
  <c r="R355"/>
  <c r="R354"/>
  <c r="P355"/>
  <c r="P354"/>
  <c r="BI350"/>
  <c r="BH350"/>
  <c r="BG350"/>
  <c r="BF350"/>
  <c r="T350"/>
  <c r="R350"/>
  <c r="P350"/>
  <c r="BI346"/>
  <c r="BH346"/>
  <c r="BG346"/>
  <c r="BF346"/>
  <c r="T346"/>
  <c r="R346"/>
  <c r="P346"/>
  <c r="BI344"/>
  <c r="BH344"/>
  <c r="BG344"/>
  <c r="BF344"/>
  <c r="T344"/>
  <c r="R344"/>
  <c r="P344"/>
  <c r="BI340"/>
  <c r="BH340"/>
  <c r="BG340"/>
  <c r="BF340"/>
  <c r="T340"/>
  <c r="R340"/>
  <c r="P340"/>
  <c r="BI338"/>
  <c r="BH338"/>
  <c r="BG338"/>
  <c r="BF338"/>
  <c r="T338"/>
  <c r="R338"/>
  <c r="P338"/>
  <c r="BI334"/>
  <c r="BH334"/>
  <c r="BG334"/>
  <c r="BF334"/>
  <c r="T334"/>
  <c r="R334"/>
  <c r="P334"/>
  <c r="BI332"/>
  <c r="BH332"/>
  <c r="BG332"/>
  <c r="BF332"/>
  <c r="T332"/>
  <c r="R332"/>
  <c r="P332"/>
  <c r="BI328"/>
  <c r="BH328"/>
  <c r="BG328"/>
  <c r="BF328"/>
  <c r="T328"/>
  <c r="R328"/>
  <c r="P328"/>
  <c r="BI324"/>
  <c r="BH324"/>
  <c r="BG324"/>
  <c r="BF324"/>
  <c r="T324"/>
  <c r="R324"/>
  <c r="P324"/>
  <c r="BI320"/>
  <c r="BH320"/>
  <c r="BG320"/>
  <c r="BF320"/>
  <c r="T320"/>
  <c r="R320"/>
  <c r="P320"/>
  <c r="BI317"/>
  <c r="BH317"/>
  <c r="BG317"/>
  <c r="BF317"/>
  <c r="T317"/>
  <c r="R317"/>
  <c r="P317"/>
  <c r="BI313"/>
  <c r="BH313"/>
  <c r="BG313"/>
  <c r="BF313"/>
  <c r="T313"/>
  <c r="R313"/>
  <c r="P313"/>
  <c r="BI310"/>
  <c r="BH310"/>
  <c r="BG310"/>
  <c r="BF310"/>
  <c r="T310"/>
  <c r="R310"/>
  <c r="P310"/>
  <c r="BI306"/>
  <c r="BH306"/>
  <c r="BG306"/>
  <c r="BF306"/>
  <c r="T306"/>
  <c r="R306"/>
  <c r="P306"/>
  <c r="BI303"/>
  <c r="BH303"/>
  <c r="BG303"/>
  <c r="BF303"/>
  <c r="T303"/>
  <c r="R303"/>
  <c r="P303"/>
  <c r="BI299"/>
  <c r="BH299"/>
  <c r="BG299"/>
  <c r="BF299"/>
  <c r="T299"/>
  <c r="R299"/>
  <c r="P299"/>
  <c r="BI294"/>
  <c r="BH294"/>
  <c r="BG294"/>
  <c r="BF294"/>
  <c r="T294"/>
  <c r="R294"/>
  <c r="P294"/>
  <c r="BI291"/>
  <c r="BH291"/>
  <c r="BG291"/>
  <c r="BF291"/>
  <c r="T291"/>
  <c r="R291"/>
  <c r="P291"/>
  <c r="BI286"/>
  <c r="BH286"/>
  <c r="BG286"/>
  <c r="BF286"/>
  <c r="T286"/>
  <c r="R286"/>
  <c r="P286"/>
  <c r="BI278"/>
  <c r="BH278"/>
  <c r="BG278"/>
  <c r="BF278"/>
  <c r="T278"/>
  <c r="R278"/>
  <c r="P278"/>
  <c r="BI270"/>
  <c r="BH270"/>
  <c r="BG270"/>
  <c r="BF270"/>
  <c r="T270"/>
  <c r="R270"/>
  <c r="P270"/>
  <c r="BI266"/>
  <c r="BH266"/>
  <c r="BG266"/>
  <c r="BF266"/>
  <c r="T266"/>
  <c r="R266"/>
  <c r="P266"/>
  <c r="BI262"/>
  <c r="BH262"/>
  <c r="BG262"/>
  <c r="BF262"/>
  <c r="T262"/>
  <c r="R262"/>
  <c r="P262"/>
  <c r="BI258"/>
  <c r="BH258"/>
  <c r="BG258"/>
  <c r="BF258"/>
  <c r="T258"/>
  <c r="R258"/>
  <c r="P258"/>
  <c r="BI251"/>
  <c r="BH251"/>
  <c r="BG251"/>
  <c r="BF251"/>
  <c r="T251"/>
  <c r="R251"/>
  <c r="P251"/>
  <c r="BI246"/>
  <c r="BH246"/>
  <c r="BG246"/>
  <c r="BF246"/>
  <c r="T246"/>
  <c r="R246"/>
  <c r="P246"/>
  <c r="BI242"/>
  <c r="BH242"/>
  <c r="BG242"/>
  <c r="BF242"/>
  <c r="T242"/>
  <c r="R242"/>
  <c r="P242"/>
  <c r="BI238"/>
  <c r="BH238"/>
  <c r="BG238"/>
  <c r="BF238"/>
  <c r="T238"/>
  <c r="R238"/>
  <c r="P238"/>
  <c r="BI235"/>
  <c r="BH235"/>
  <c r="BG235"/>
  <c r="BF235"/>
  <c r="T235"/>
  <c r="R235"/>
  <c r="P235"/>
  <c r="BI230"/>
  <c r="BH230"/>
  <c r="BG230"/>
  <c r="BF230"/>
  <c r="T230"/>
  <c r="R230"/>
  <c r="P230"/>
  <c r="BI226"/>
  <c r="BH226"/>
  <c r="BG226"/>
  <c r="BF226"/>
  <c r="T226"/>
  <c r="R226"/>
  <c r="P226"/>
  <c r="BI223"/>
  <c r="BH223"/>
  <c r="BG223"/>
  <c r="BF223"/>
  <c r="T223"/>
  <c r="R223"/>
  <c r="P223"/>
  <c r="BI220"/>
  <c r="BH220"/>
  <c r="BG220"/>
  <c r="BF220"/>
  <c r="T220"/>
  <c r="R220"/>
  <c r="P220"/>
  <c r="BI216"/>
  <c r="BH216"/>
  <c r="BG216"/>
  <c r="BF216"/>
  <c r="T216"/>
  <c r="R216"/>
  <c r="P216"/>
  <c r="BI212"/>
  <c r="BH212"/>
  <c r="BG212"/>
  <c r="BF212"/>
  <c r="T212"/>
  <c r="R212"/>
  <c r="P212"/>
  <c r="BI208"/>
  <c r="BH208"/>
  <c r="BG208"/>
  <c r="BF208"/>
  <c r="T208"/>
  <c r="R208"/>
  <c r="P208"/>
  <c r="BI206"/>
  <c r="BH206"/>
  <c r="BG206"/>
  <c r="BF206"/>
  <c r="T206"/>
  <c r="R206"/>
  <c r="P206"/>
  <c r="BI202"/>
  <c r="BH202"/>
  <c r="BG202"/>
  <c r="BF202"/>
  <c r="T202"/>
  <c r="R202"/>
  <c r="P202"/>
  <c r="BI198"/>
  <c r="BH198"/>
  <c r="BG198"/>
  <c r="BF198"/>
  <c r="T198"/>
  <c r="R198"/>
  <c r="P198"/>
  <c r="BI194"/>
  <c r="BH194"/>
  <c r="BG194"/>
  <c r="BF194"/>
  <c r="T194"/>
  <c r="R194"/>
  <c r="P194"/>
  <c r="BI190"/>
  <c r="BH190"/>
  <c r="BG190"/>
  <c r="BF190"/>
  <c r="T190"/>
  <c r="R190"/>
  <c r="P190"/>
  <c r="BI186"/>
  <c r="BH186"/>
  <c r="BG186"/>
  <c r="BF186"/>
  <c r="T186"/>
  <c r="R186"/>
  <c r="P186"/>
  <c r="BI182"/>
  <c r="BH182"/>
  <c r="BG182"/>
  <c r="BF182"/>
  <c r="T182"/>
  <c r="R182"/>
  <c r="P182"/>
  <c r="BI179"/>
  <c r="BH179"/>
  <c r="BG179"/>
  <c r="BF179"/>
  <c r="T179"/>
  <c r="R179"/>
  <c r="P179"/>
  <c r="BI175"/>
  <c r="BH175"/>
  <c r="BG175"/>
  <c r="BF175"/>
  <c r="T175"/>
  <c r="R175"/>
  <c r="P175"/>
  <c r="BI171"/>
  <c r="BH171"/>
  <c r="BG171"/>
  <c r="BF171"/>
  <c r="T171"/>
  <c r="R171"/>
  <c r="P171"/>
  <c r="BI167"/>
  <c r="BH167"/>
  <c r="BG167"/>
  <c r="BF167"/>
  <c r="T167"/>
  <c r="R167"/>
  <c r="P167"/>
  <c r="BI162"/>
  <c r="BH162"/>
  <c r="BG162"/>
  <c r="BF162"/>
  <c r="T162"/>
  <c r="R162"/>
  <c r="P162"/>
  <c r="BI158"/>
  <c r="BH158"/>
  <c r="BG158"/>
  <c r="BF158"/>
  <c r="T158"/>
  <c r="R158"/>
  <c r="P158"/>
  <c r="BI154"/>
  <c r="BH154"/>
  <c r="BG154"/>
  <c r="BF154"/>
  <c r="T154"/>
  <c r="R154"/>
  <c r="P154"/>
  <c r="BI149"/>
  <c r="BH149"/>
  <c r="BG149"/>
  <c r="BF149"/>
  <c r="T149"/>
  <c r="R149"/>
  <c r="P149"/>
  <c r="BI145"/>
  <c r="BH145"/>
  <c r="BG145"/>
  <c r="BF145"/>
  <c r="T145"/>
  <c r="R145"/>
  <c r="P145"/>
  <c r="BI140"/>
  <c r="BH140"/>
  <c r="BG140"/>
  <c r="BF140"/>
  <c r="T140"/>
  <c r="R140"/>
  <c r="P140"/>
  <c r="BI136"/>
  <c r="BH136"/>
  <c r="BG136"/>
  <c r="BF136"/>
  <c r="T136"/>
  <c r="R136"/>
  <c r="P136"/>
  <c r="BI132"/>
  <c r="BH132"/>
  <c r="BG132"/>
  <c r="BF132"/>
  <c r="T132"/>
  <c r="R132"/>
  <c r="P132"/>
  <c r="BI128"/>
  <c r="BH128"/>
  <c r="BG128"/>
  <c r="BF128"/>
  <c r="T128"/>
  <c r="R128"/>
  <c r="P128"/>
  <c r="BI124"/>
  <c r="BH124"/>
  <c r="BG124"/>
  <c r="BF124"/>
  <c r="T124"/>
  <c r="R124"/>
  <c r="P124"/>
  <c r="J118"/>
  <c r="F118"/>
  <c r="F116"/>
  <c r="E114"/>
  <c r="J91"/>
  <c r="F91"/>
  <c r="F89"/>
  <c r="E87"/>
  <c r="J24"/>
  <c r="E24"/>
  <c r="J119"/>
  <c r="J23"/>
  <c r="J18"/>
  <c r="E18"/>
  <c r="F119"/>
  <c r="J17"/>
  <c r="J12"/>
  <c r="J116"/>
  <c r="E7"/>
  <c r="E112"/>
  <c i="3" r="J37"/>
  <c r="J36"/>
  <c i="1" r="AY96"/>
  <c i="3" r="J35"/>
  <c i="1" r="AX96"/>
  <c i="3" r="BI349"/>
  <c r="BH349"/>
  <c r="BG349"/>
  <c r="BF349"/>
  <c r="T349"/>
  <c r="R349"/>
  <c r="P349"/>
  <c r="BI345"/>
  <c r="BH345"/>
  <c r="BG345"/>
  <c r="BF345"/>
  <c r="T345"/>
  <c r="R345"/>
  <c r="P345"/>
  <c r="BI341"/>
  <c r="BH341"/>
  <c r="BG341"/>
  <c r="BF341"/>
  <c r="T341"/>
  <c r="R341"/>
  <c r="P341"/>
  <c r="BI337"/>
  <c r="BH337"/>
  <c r="BG337"/>
  <c r="BF337"/>
  <c r="T337"/>
  <c r="R337"/>
  <c r="P337"/>
  <c r="BI333"/>
  <c r="BH333"/>
  <c r="BG333"/>
  <c r="BF333"/>
  <c r="T333"/>
  <c r="R333"/>
  <c r="P333"/>
  <c r="BI329"/>
  <c r="BH329"/>
  <c r="BG329"/>
  <c r="BF329"/>
  <c r="T329"/>
  <c r="R329"/>
  <c r="P329"/>
  <c r="BI323"/>
  <c r="BH323"/>
  <c r="BG323"/>
  <c r="BF323"/>
  <c r="T323"/>
  <c r="T322"/>
  <c r="R323"/>
  <c r="R322"/>
  <c r="P323"/>
  <c r="P322"/>
  <c r="BI318"/>
  <c r="BH318"/>
  <c r="BG318"/>
  <c r="BF318"/>
  <c r="T318"/>
  <c r="R318"/>
  <c r="P318"/>
  <c r="BI316"/>
  <c r="BH316"/>
  <c r="BG316"/>
  <c r="BF316"/>
  <c r="T316"/>
  <c r="R316"/>
  <c r="P316"/>
  <c r="BI311"/>
  <c r="BH311"/>
  <c r="BG311"/>
  <c r="BF311"/>
  <c r="T311"/>
  <c r="R311"/>
  <c r="P311"/>
  <c r="BI309"/>
  <c r="BH309"/>
  <c r="BG309"/>
  <c r="BF309"/>
  <c r="T309"/>
  <c r="R309"/>
  <c r="P309"/>
  <c r="BI305"/>
  <c r="BH305"/>
  <c r="BG305"/>
  <c r="BF305"/>
  <c r="T305"/>
  <c r="R305"/>
  <c r="P305"/>
  <c r="BI301"/>
  <c r="BH301"/>
  <c r="BG301"/>
  <c r="BF301"/>
  <c r="T301"/>
  <c r="R301"/>
  <c r="P301"/>
  <c r="BI297"/>
  <c r="BH297"/>
  <c r="BG297"/>
  <c r="BF297"/>
  <c r="T297"/>
  <c r="R297"/>
  <c r="P297"/>
  <c r="BI293"/>
  <c r="BH293"/>
  <c r="BG293"/>
  <c r="BF293"/>
  <c r="T293"/>
  <c r="R293"/>
  <c r="P293"/>
  <c r="BI289"/>
  <c r="BH289"/>
  <c r="BG289"/>
  <c r="BF289"/>
  <c r="T289"/>
  <c r="R289"/>
  <c r="P289"/>
  <c r="BI287"/>
  <c r="BH287"/>
  <c r="BG287"/>
  <c r="BF287"/>
  <c r="T287"/>
  <c r="R287"/>
  <c r="P287"/>
  <c r="BI284"/>
  <c r="BH284"/>
  <c r="BG284"/>
  <c r="BF284"/>
  <c r="T284"/>
  <c r="R284"/>
  <c r="P284"/>
  <c r="BI280"/>
  <c r="BH280"/>
  <c r="BG280"/>
  <c r="BF280"/>
  <c r="T280"/>
  <c r="R280"/>
  <c r="P280"/>
  <c r="BI277"/>
  <c r="BH277"/>
  <c r="BG277"/>
  <c r="BF277"/>
  <c r="T277"/>
  <c r="R277"/>
  <c r="P277"/>
  <c r="BI273"/>
  <c r="BH273"/>
  <c r="BG273"/>
  <c r="BF273"/>
  <c r="T273"/>
  <c r="R273"/>
  <c r="P273"/>
  <c r="BI270"/>
  <c r="BH270"/>
  <c r="BG270"/>
  <c r="BF270"/>
  <c r="T270"/>
  <c r="R270"/>
  <c r="P270"/>
  <c r="BI266"/>
  <c r="BH266"/>
  <c r="BG266"/>
  <c r="BF266"/>
  <c r="T266"/>
  <c r="R266"/>
  <c r="P266"/>
  <c r="BI262"/>
  <c r="BH262"/>
  <c r="BG262"/>
  <c r="BF262"/>
  <c r="T262"/>
  <c r="R262"/>
  <c r="P262"/>
  <c r="BI259"/>
  <c r="BH259"/>
  <c r="BG259"/>
  <c r="BF259"/>
  <c r="T259"/>
  <c r="R259"/>
  <c r="P259"/>
  <c r="BI254"/>
  <c r="BH254"/>
  <c r="BG254"/>
  <c r="BF254"/>
  <c r="T254"/>
  <c r="R254"/>
  <c r="P254"/>
  <c r="BI250"/>
  <c r="BH250"/>
  <c r="BG250"/>
  <c r="BF250"/>
  <c r="T250"/>
  <c r="R250"/>
  <c r="P250"/>
  <c r="BI246"/>
  <c r="BH246"/>
  <c r="BG246"/>
  <c r="BF246"/>
  <c r="T246"/>
  <c r="R246"/>
  <c r="P246"/>
  <c r="BI241"/>
  <c r="BH241"/>
  <c r="BG241"/>
  <c r="BF241"/>
  <c r="T241"/>
  <c r="R241"/>
  <c r="P241"/>
  <c r="BI237"/>
  <c r="BH237"/>
  <c r="BG237"/>
  <c r="BF237"/>
  <c r="T237"/>
  <c r="R237"/>
  <c r="P237"/>
  <c r="BI233"/>
  <c r="BH233"/>
  <c r="BG233"/>
  <c r="BF233"/>
  <c r="T233"/>
  <c r="R233"/>
  <c r="P233"/>
  <c r="BI227"/>
  <c r="BH227"/>
  <c r="BG227"/>
  <c r="BF227"/>
  <c r="T227"/>
  <c r="R227"/>
  <c r="P227"/>
  <c r="BI223"/>
  <c r="BH223"/>
  <c r="BG223"/>
  <c r="BF223"/>
  <c r="T223"/>
  <c r="R223"/>
  <c r="P223"/>
  <c r="BI220"/>
  <c r="BH220"/>
  <c r="BG220"/>
  <c r="BF220"/>
  <c r="T220"/>
  <c r="R220"/>
  <c r="P220"/>
  <c r="BI218"/>
  <c r="BH218"/>
  <c r="BG218"/>
  <c r="BF218"/>
  <c r="T218"/>
  <c r="R218"/>
  <c r="P218"/>
  <c r="BI214"/>
  <c r="BH214"/>
  <c r="BG214"/>
  <c r="BF214"/>
  <c r="T214"/>
  <c r="R214"/>
  <c r="P214"/>
  <c r="BI212"/>
  <c r="BH212"/>
  <c r="BG212"/>
  <c r="BF212"/>
  <c r="T212"/>
  <c r="R212"/>
  <c r="P212"/>
  <c r="BI208"/>
  <c r="BH208"/>
  <c r="BG208"/>
  <c r="BF208"/>
  <c r="T208"/>
  <c r="R208"/>
  <c r="P208"/>
  <c r="BI204"/>
  <c r="BH204"/>
  <c r="BG204"/>
  <c r="BF204"/>
  <c r="T204"/>
  <c r="R204"/>
  <c r="P204"/>
  <c r="BI202"/>
  <c r="BH202"/>
  <c r="BG202"/>
  <c r="BF202"/>
  <c r="T202"/>
  <c r="R202"/>
  <c r="P202"/>
  <c r="BI198"/>
  <c r="BH198"/>
  <c r="BG198"/>
  <c r="BF198"/>
  <c r="T198"/>
  <c r="R198"/>
  <c r="P198"/>
  <c r="BI194"/>
  <c r="BH194"/>
  <c r="BG194"/>
  <c r="BF194"/>
  <c r="T194"/>
  <c r="R194"/>
  <c r="P194"/>
  <c r="BI190"/>
  <c r="BH190"/>
  <c r="BG190"/>
  <c r="BF190"/>
  <c r="T190"/>
  <c r="R190"/>
  <c r="P190"/>
  <c r="BI186"/>
  <c r="BH186"/>
  <c r="BG186"/>
  <c r="BF186"/>
  <c r="T186"/>
  <c r="R186"/>
  <c r="P186"/>
  <c r="BI182"/>
  <c r="BH182"/>
  <c r="BG182"/>
  <c r="BF182"/>
  <c r="T182"/>
  <c r="R182"/>
  <c r="P182"/>
  <c r="BI178"/>
  <c r="BH178"/>
  <c r="BG178"/>
  <c r="BF178"/>
  <c r="T178"/>
  <c r="R178"/>
  <c r="P178"/>
  <c r="BI175"/>
  <c r="BH175"/>
  <c r="BG175"/>
  <c r="BF175"/>
  <c r="T175"/>
  <c r="R175"/>
  <c r="P175"/>
  <c r="BI171"/>
  <c r="BH171"/>
  <c r="BG171"/>
  <c r="BF171"/>
  <c r="T171"/>
  <c r="R171"/>
  <c r="P171"/>
  <c r="BI167"/>
  <c r="BH167"/>
  <c r="BG167"/>
  <c r="BF167"/>
  <c r="T167"/>
  <c r="R167"/>
  <c r="P167"/>
  <c r="BI163"/>
  <c r="BH163"/>
  <c r="BG163"/>
  <c r="BF163"/>
  <c r="T163"/>
  <c r="R163"/>
  <c r="P163"/>
  <c r="BI158"/>
  <c r="BH158"/>
  <c r="BG158"/>
  <c r="BF158"/>
  <c r="T158"/>
  <c r="R158"/>
  <c r="P158"/>
  <c r="BI154"/>
  <c r="BH154"/>
  <c r="BG154"/>
  <c r="BF154"/>
  <c r="T154"/>
  <c r="R154"/>
  <c r="P154"/>
  <c r="BI149"/>
  <c r="BH149"/>
  <c r="BG149"/>
  <c r="BF149"/>
  <c r="T149"/>
  <c r="R149"/>
  <c r="P149"/>
  <c r="BI145"/>
  <c r="BH145"/>
  <c r="BG145"/>
  <c r="BF145"/>
  <c r="T145"/>
  <c r="R145"/>
  <c r="P145"/>
  <c r="BI140"/>
  <c r="BH140"/>
  <c r="BG140"/>
  <c r="BF140"/>
  <c r="T140"/>
  <c r="R140"/>
  <c r="P140"/>
  <c r="BI136"/>
  <c r="BH136"/>
  <c r="BG136"/>
  <c r="BF136"/>
  <c r="T136"/>
  <c r="R136"/>
  <c r="P136"/>
  <c r="BI132"/>
  <c r="BH132"/>
  <c r="BG132"/>
  <c r="BF132"/>
  <c r="T132"/>
  <c r="R132"/>
  <c r="P132"/>
  <c r="BI128"/>
  <c r="BH128"/>
  <c r="BG128"/>
  <c r="BF128"/>
  <c r="T128"/>
  <c r="R128"/>
  <c r="P128"/>
  <c r="BI124"/>
  <c r="BH124"/>
  <c r="BG124"/>
  <c r="BF124"/>
  <c r="T124"/>
  <c r="R124"/>
  <c r="P124"/>
  <c r="J118"/>
  <c r="F118"/>
  <c r="F116"/>
  <c r="E114"/>
  <c r="J91"/>
  <c r="F91"/>
  <c r="F89"/>
  <c r="E87"/>
  <c r="J24"/>
  <c r="E24"/>
  <c r="J92"/>
  <c r="J23"/>
  <c r="J18"/>
  <c r="E18"/>
  <c r="F119"/>
  <c r="J17"/>
  <c r="J12"/>
  <c r="J89"/>
  <c r="E7"/>
  <c r="E112"/>
  <c i="2" r="J37"/>
  <c r="J36"/>
  <c i="1" r="AY95"/>
  <c i="2" r="J35"/>
  <c i="1" r="AX95"/>
  <c i="2" r="BI436"/>
  <c r="BH436"/>
  <c r="BG436"/>
  <c r="BF436"/>
  <c r="T436"/>
  <c r="R436"/>
  <c r="P436"/>
  <c r="BI433"/>
  <c r="BH433"/>
  <c r="BG433"/>
  <c r="BF433"/>
  <c r="T433"/>
  <c r="R433"/>
  <c r="P433"/>
  <c r="BI431"/>
  <c r="BH431"/>
  <c r="BG431"/>
  <c r="BF431"/>
  <c r="T431"/>
  <c r="R431"/>
  <c r="P431"/>
  <c r="BI427"/>
  <c r="BH427"/>
  <c r="BG427"/>
  <c r="BF427"/>
  <c r="T427"/>
  <c r="R427"/>
  <c r="P427"/>
  <c r="BI423"/>
  <c r="BH423"/>
  <c r="BG423"/>
  <c r="BF423"/>
  <c r="T423"/>
  <c r="R423"/>
  <c r="P423"/>
  <c r="BI419"/>
  <c r="BH419"/>
  <c r="BG419"/>
  <c r="BF419"/>
  <c r="T419"/>
  <c r="R419"/>
  <c r="P419"/>
  <c r="BI415"/>
  <c r="BH415"/>
  <c r="BG415"/>
  <c r="BF415"/>
  <c r="T415"/>
  <c r="R415"/>
  <c r="P415"/>
  <c r="BI411"/>
  <c r="BH411"/>
  <c r="BG411"/>
  <c r="BF411"/>
  <c r="T411"/>
  <c r="R411"/>
  <c r="P411"/>
  <c r="BI405"/>
  <c r="BH405"/>
  <c r="BG405"/>
  <c r="BF405"/>
  <c r="T405"/>
  <c r="T404"/>
  <c r="R405"/>
  <c r="R404"/>
  <c r="P405"/>
  <c r="P404"/>
  <c r="BI399"/>
  <c r="BH399"/>
  <c r="BG399"/>
  <c r="BF399"/>
  <c r="T399"/>
  <c r="R399"/>
  <c r="P399"/>
  <c r="BI396"/>
  <c r="BH396"/>
  <c r="BG396"/>
  <c r="BF396"/>
  <c r="T396"/>
  <c r="R396"/>
  <c r="P396"/>
  <c r="BI393"/>
  <c r="BH393"/>
  <c r="BG393"/>
  <c r="BF393"/>
  <c r="T393"/>
  <c r="R393"/>
  <c r="P393"/>
  <c r="BI388"/>
  <c r="BH388"/>
  <c r="BG388"/>
  <c r="BF388"/>
  <c r="T388"/>
  <c r="R388"/>
  <c r="P388"/>
  <c r="BI384"/>
  <c r="BH384"/>
  <c r="BG384"/>
  <c r="BF384"/>
  <c r="T384"/>
  <c r="R384"/>
  <c r="P384"/>
  <c r="BI381"/>
  <c r="BH381"/>
  <c r="BG381"/>
  <c r="BF381"/>
  <c r="T381"/>
  <c r="R381"/>
  <c r="P381"/>
  <c r="BI377"/>
  <c r="BH377"/>
  <c r="BG377"/>
  <c r="BF377"/>
  <c r="T377"/>
  <c r="R377"/>
  <c r="P377"/>
  <c r="BI373"/>
  <c r="BH373"/>
  <c r="BG373"/>
  <c r="BF373"/>
  <c r="T373"/>
  <c r="R373"/>
  <c r="P373"/>
  <c r="BI371"/>
  <c r="BH371"/>
  <c r="BG371"/>
  <c r="BF371"/>
  <c r="T371"/>
  <c r="R371"/>
  <c r="P371"/>
  <c r="BI366"/>
  <c r="BH366"/>
  <c r="BG366"/>
  <c r="BF366"/>
  <c r="T366"/>
  <c r="R366"/>
  <c r="P366"/>
  <c r="BI364"/>
  <c r="BH364"/>
  <c r="BG364"/>
  <c r="BF364"/>
  <c r="T364"/>
  <c r="R364"/>
  <c r="P364"/>
  <c r="BI360"/>
  <c r="BH360"/>
  <c r="BG360"/>
  <c r="BF360"/>
  <c r="T360"/>
  <c r="R360"/>
  <c r="P360"/>
  <c r="BI356"/>
  <c r="BH356"/>
  <c r="BG356"/>
  <c r="BF356"/>
  <c r="T356"/>
  <c r="R356"/>
  <c r="P356"/>
  <c r="BI352"/>
  <c r="BH352"/>
  <c r="BG352"/>
  <c r="BF352"/>
  <c r="T352"/>
  <c r="R352"/>
  <c r="P352"/>
  <c r="BI348"/>
  <c r="BH348"/>
  <c r="BG348"/>
  <c r="BF348"/>
  <c r="T348"/>
  <c r="R348"/>
  <c r="P348"/>
  <c r="BI344"/>
  <c r="BH344"/>
  <c r="BG344"/>
  <c r="BF344"/>
  <c r="T344"/>
  <c r="R344"/>
  <c r="P344"/>
  <c r="BI339"/>
  <c r="BH339"/>
  <c r="BG339"/>
  <c r="BF339"/>
  <c r="T339"/>
  <c r="R339"/>
  <c r="P339"/>
  <c r="BI337"/>
  <c r="BH337"/>
  <c r="BG337"/>
  <c r="BF337"/>
  <c r="T337"/>
  <c r="R337"/>
  <c r="P337"/>
  <c r="BI335"/>
  <c r="BH335"/>
  <c r="BG335"/>
  <c r="BF335"/>
  <c r="T335"/>
  <c r="R335"/>
  <c r="P335"/>
  <c r="BI333"/>
  <c r="BH333"/>
  <c r="BG333"/>
  <c r="BF333"/>
  <c r="T333"/>
  <c r="R333"/>
  <c r="P333"/>
  <c r="BI330"/>
  <c r="BH330"/>
  <c r="BG330"/>
  <c r="BF330"/>
  <c r="T330"/>
  <c r="R330"/>
  <c r="P330"/>
  <c r="BI326"/>
  <c r="BH326"/>
  <c r="BG326"/>
  <c r="BF326"/>
  <c r="T326"/>
  <c r="R326"/>
  <c r="P326"/>
  <c r="BI322"/>
  <c r="BH322"/>
  <c r="BG322"/>
  <c r="BF322"/>
  <c r="T322"/>
  <c r="R322"/>
  <c r="P322"/>
  <c r="BI318"/>
  <c r="BH318"/>
  <c r="BG318"/>
  <c r="BF318"/>
  <c r="T318"/>
  <c r="R318"/>
  <c r="P318"/>
  <c r="BI314"/>
  <c r="BH314"/>
  <c r="BG314"/>
  <c r="BF314"/>
  <c r="T314"/>
  <c r="R314"/>
  <c r="P314"/>
  <c r="BI310"/>
  <c r="BH310"/>
  <c r="BG310"/>
  <c r="BF310"/>
  <c r="T310"/>
  <c r="R310"/>
  <c r="P310"/>
  <c r="BI306"/>
  <c r="BH306"/>
  <c r="BG306"/>
  <c r="BF306"/>
  <c r="T306"/>
  <c r="R306"/>
  <c r="P306"/>
  <c r="BI302"/>
  <c r="BH302"/>
  <c r="BG302"/>
  <c r="BF302"/>
  <c r="T302"/>
  <c r="R302"/>
  <c r="P302"/>
  <c r="BI300"/>
  <c r="BH300"/>
  <c r="BG300"/>
  <c r="BF300"/>
  <c r="T300"/>
  <c r="R300"/>
  <c r="P300"/>
  <c r="BI297"/>
  <c r="BH297"/>
  <c r="BG297"/>
  <c r="BF297"/>
  <c r="T297"/>
  <c r="R297"/>
  <c r="P297"/>
  <c r="BI293"/>
  <c r="BH293"/>
  <c r="BG293"/>
  <c r="BF293"/>
  <c r="T293"/>
  <c r="R293"/>
  <c r="P293"/>
  <c r="BI290"/>
  <c r="BH290"/>
  <c r="BG290"/>
  <c r="BF290"/>
  <c r="T290"/>
  <c r="R290"/>
  <c r="P290"/>
  <c r="BI286"/>
  <c r="BH286"/>
  <c r="BG286"/>
  <c r="BF286"/>
  <c r="T286"/>
  <c r="R286"/>
  <c r="P286"/>
  <c r="BI283"/>
  <c r="BH283"/>
  <c r="BG283"/>
  <c r="BF283"/>
  <c r="T283"/>
  <c r="R283"/>
  <c r="P283"/>
  <c r="BI279"/>
  <c r="BH279"/>
  <c r="BG279"/>
  <c r="BF279"/>
  <c r="T279"/>
  <c r="R279"/>
  <c r="P279"/>
  <c r="BI274"/>
  <c r="BH274"/>
  <c r="BG274"/>
  <c r="BF274"/>
  <c r="T274"/>
  <c r="R274"/>
  <c r="P274"/>
  <c r="BI271"/>
  <c r="BH271"/>
  <c r="BG271"/>
  <c r="BF271"/>
  <c r="T271"/>
  <c r="R271"/>
  <c r="P271"/>
  <c r="BI268"/>
  <c r="BH268"/>
  <c r="BG268"/>
  <c r="BF268"/>
  <c r="T268"/>
  <c r="R268"/>
  <c r="P268"/>
  <c r="BI263"/>
  <c r="BH263"/>
  <c r="BG263"/>
  <c r="BF263"/>
  <c r="T263"/>
  <c r="R263"/>
  <c r="P263"/>
  <c r="BI255"/>
  <c r="BH255"/>
  <c r="BG255"/>
  <c r="BF255"/>
  <c r="T255"/>
  <c r="R255"/>
  <c r="P255"/>
  <c r="BI247"/>
  <c r="BH247"/>
  <c r="BG247"/>
  <c r="BF247"/>
  <c r="T247"/>
  <c r="R247"/>
  <c r="P247"/>
  <c r="BI243"/>
  <c r="BH243"/>
  <c r="BG243"/>
  <c r="BF243"/>
  <c r="T243"/>
  <c r="R243"/>
  <c r="P243"/>
  <c r="BI239"/>
  <c r="BH239"/>
  <c r="BG239"/>
  <c r="BF239"/>
  <c r="T239"/>
  <c r="R239"/>
  <c r="P239"/>
  <c r="BI234"/>
  <c r="BH234"/>
  <c r="BG234"/>
  <c r="BF234"/>
  <c r="T234"/>
  <c r="R234"/>
  <c r="P234"/>
  <c r="BI230"/>
  <c r="BH230"/>
  <c r="BG230"/>
  <c r="BF230"/>
  <c r="T230"/>
  <c r="R230"/>
  <c r="P230"/>
  <c r="BI226"/>
  <c r="BH226"/>
  <c r="BG226"/>
  <c r="BF226"/>
  <c r="T226"/>
  <c r="R226"/>
  <c r="P226"/>
  <c r="BI221"/>
  <c r="BH221"/>
  <c r="BG221"/>
  <c r="BF221"/>
  <c r="T221"/>
  <c r="R221"/>
  <c r="P221"/>
  <c r="BI217"/>
  <c r="BH217"/>
  <c r="BG217"/>
  <c r="BF217"/>
  <c r="T217"/>
  <c r="R217"/>
  <c r="P217"/>
  <c r="BI213"/>
  <c r="BH213"/>
  <c r="BG213"/>
  <c r="BF213"/>
  <c r="T213"/>
  <c r="R213"/>
  <c r="P213"/>
  <c r="BI209"/>
  <c r="BH209"/>
  <c r="BG209"/>
  <c r="BF209"/>
  <c r="T209"/>
  <c r="R209"/>
  <c r="P209"/>
  <c r="BI206"/>
  <c r="BH206"/>
  <c r="BG206"/>
  <c r="BF206"/>
  <c r="T206"/>
  <c r="R206"/>
  <c r="P206"/>
  <c r="BI202"/>
  <c r="BH202"/>
  <c r="BG202"/>
  <c r="BF202"/>
  <c r="T202"/>
  <c r="R202"/>
  <c r="P202"/>
  <c r="BI198"/>
  <c r="BH198"/>
  <c r="BG198"/>
  <c r="BF198"/>
  <c r="T198"/>
  <c r="R198"/>
  <c r="P198"/>
  <c r="BI194"/>
  <c r="BH194"/>
  <c r="BG194"/>
  <c r="BF194"/>
  <c r="T194"/>
  <c r="R194"/>
  <c r="P194"/>
  <c r="BI189"/>
  <c r="BH189"/>
  <c r="BG189"/>
  <c r="BF189"/>
  <c r="T189"/>
  <c r="R189"/>
  <c r="P189"/>
  <c r="BI185"/>
  <c r="BH185"/>
  <c r="BG185"/>
  <c r="BF185"/>
  <c r="T185"/>
  <c r="R185"/>
  <c r="P185"/>
  <c r="BI180"/>
  <c r="BH180"/>
  <c r="BG180"/>
  <c r="BF180"/>
  <c r="T180"/>
  <c r="R180"/>
  <c r="P180"/>
  <c r="BI176"/>
  <c r="BH176"/>
  <c r="BG176"/>
  <c r="BF176"/>
  <c r="T176"/>
  <c r="R176"/>
  <c r="P176"/>
  <c r="BI171"/>
  <c r="BH171"/>
  <c r="BG171"/>
  <c r="BF171"/>
  <c r="T171"/>
  <c r="R171"/>
  <c r="P171"/>
  <c r="BI166"/>
  <c r="BH166"/>
  <c r="BG166"/>
  <c r="BF166"/>
  <c r="T166"/>
  <c r="R166"/>
  <c r="P166"/>
  <c r="BI162"/>
  <c r="BH162"/>
  <c r="BG162"/>
  <c r="BF162"/>
  <c r="T162"/>
  <c r="R162"/>
  <c r="P162"/>
  <c r="BI158"/>
  <c r="BH158"/>
  <c r="BG158"/>
  <c r="BF158"/>
  <c r="T158"/>
  <c r="R158"/>
  <c r="P158"/>
  <c r="BI154"/>
  <c r="BH154"/>
  <c r="BG154"/>
  <c r="BF154"/>
  <c r="T154"/>
  <c r="R154"/>
  <c r="P154"/>
  <c r="BI150"/>
  <c r="BH150"/>
  <c r="BG150"/>
  <c r="BF150"/>
  <c r="T150"/>
  <c r="R150"/>
  <c r="P150"/>
  <c r="BI146"/>
  <c r="BH146"/>
  <c r="BG146"/>
  <c r="BF146"/>
  <c r="T146"/>
  <c r="R146"/>
  <c r="P146"/>
  <c r="BI142"/>
  <c r="BH142"/>
  <c r="BG142"/>
  <c r="BF142"/>
  <c r="T142"/>
  <c r="R142"/>
  <c r="P142"/>
  <c r="BI138"/>
  <c r="BH138"/>
  <c r="BG138"/>
  <c r="BF138"/>
  <c r="T138"/>
  <c r="R138"/>
  <c r="P138"/>
  <c r="BI134"/>
  <c r="BH134"/>
  <c r="BG134"/>
  <c r="BF134"/>
  <c r="T134"/>
  <c r="R134"/>
  <c r="P134"/>
  <c r="BI130"/>
  <c r="BH130"/>
  <c r="BG130"/>
  <c r="BF130"/>
  <c r="T130"/>
  <c r="R130"/>
  <c r="P130"/>
  <c r="BI126"/>
  <c r="BH126"/>
  <c r="BG126"/>
  <c r="BF126"/>
  <c r="T126"/>
  <c r="R126"/>
  <c r="P126"/>
  <c r="J120"/>
  <c r="F120"/>
  <c r="F118"/>
  <c r="E116"/>
  <c r="J91"/>
  <c r="F91"/>
  <c r="F89"/>
  <c r="E87"/>
  <c r="J24"/>
  <c r="E24"/>
  <c r="J121"/>
  <c r="J23"/>
  <c r="J18"/>
  <c r="E18"/>
  <c r="F121"/>
  <c r="J17"/>
  <c r="J12"/>
  <c r="J118"/>
  <c r="E7"/>
  <c r="E85"/>
  <c i="1" r="CK104"/>
  <c r="CJ104"/>
  <c r="CI104"/>
  <c r="CH104"/>
  <c r="CG104"/>
  <c r="CF104"/>
  <c r="BZ104"/>
  <c r="CE104"/>
  <c r="CK103"/>
  <c r="CJ103"/>
  <c r="CI103"/>
  <c r="CH103"/>
  <c r="CG103"/>
  <c r="CF103"/>
  <c r="BZ103"/>
  <c r="CE103"/>
  <c r="CK102"/>
  <c r="CJ102"/>
  <c r="CI102"/>
  <c r="CH102"/>
  <c r="CG102"/>
  <c r="CF102"/>
  <c r="BZ102"/>
  <c r="CE102"/>
  <c r="CK101"/>
  <c r="CJ101"/>
  <c r="CI101"/>
  <c r="CH101"/>
  <c r="CG101"/>
  <c r="CF101"/>
  <c r="BZ101"/>
  <c r="CE101"/>
  <c r="L90"/>
  <c r="AM90"/>
  <c r="AM89"/>
  <c r="L89"/>
  <c r="AM87"/>
  <c r="L87"/>
  <c r="L85"/>
  <c r="L84"/>
  <c i="2" r="BK436"/>
  <c r="BK415"/>
  <c r="BK371"/>
  <c r="BK360"/>
  <c r="J279"/>
  <c r="BK226"/>
  <c r="J206"/>
  <c r="BK158"/>
  <c r="BK419"/>
  <c r="BK393"/>
  <c r="BK381"/>
  <c r="J348"/>
  <c r="BK333"/>
  <c r="BK318"/>
  <c r="BK286"/>
  <c r="J271"/>
  <c r="J213"/>
  <c r="BK180"/>
  <c r="J150"/>
  <c r="J126"/>
  <c r="J333"/>
  <c r="BK306"/>
  <c r="BK293"/>
  <c r="J268"/>
  <c r="J234"/>
  <c r="BK202"/>
  <c r="BK176"/>
  <c r="BK142"/>
  <c i="1" r="AS94"/>
  <c i="2" r="J352"/>
  <c r="BK310"/>
  <c r="J293"/>
  <c r="J255"/>
  <c r="BK217"/>
  <c r="J194"/>
  <c r="J154"/>
  <c i="3" r="J341"/>
  <c r="BK289"/>
  <c r="J218"/>
  <c r="BK175"/>
  <c r="J149"/>
  <c r="J333"/>
  <c r="BK287"/>
  <c r="BK254"/>
  <c r="J237"/>
  <c r="J198"/>
  <c r="BK171"/>
  <c r="BK136"/>
  <c r="BK333"/>
  <c r="J305"/>
  <c r="BK273"/>
  <c r="BK233"/>
  <c r="J212"/>
  <c r="J186"/>
  <c r="J167"/>
  <c r="J136"/>
  <c r="BK349"/>
  <c r="BK311"/>
  <c r="J293"/>
  <c r="BK266"/>
  <c r="BK237"/>
  <c r="BK223"/>
  <c r="BK194"/>
  <c r="BK145"/>
  <c i="4" r="BK355"/>
  <c r="J332"/>
  <c r="J320"/>
  <c r="BK299"/>
  <c r="J262"/>
  <c r="J230"/>
  <c r="BK220"/>
  <c r="BK198"/>
  <c r="BK171"/>
  <c r="BK158"/>
  <c r="J140"/>
  <c r="BK124"/>
  <c r="BK344"/>
  <c r="BK328"/>
  <c r="BK306"/>
  <c r="BK278"/>
  <c r="BK258"/>
  <c r="BK216"/>
  <c r="J186"/>
  <c r="BK175"/>
  <c r="BK369"/>
  <c r="J350"/>
  <c r="J338"/>
  <c r="J310"/>
  <c r="J278"/>
  <c r="J242"/>
  <c r="J206"/>
  <c r="J190"/>
  <c r="J167"/>
  <c r="J154"/>
  <c r="J132"/>
  <c i="5" r="BK418"/>
  <c r="J402"/>
  <c r="BK356"/>
  <c r="J319"/>
  <c r="BK296"/>
  <c r="BK271"/>
  <c r="J217"/>
  <c r="BK181"/>
  <c r="BK136"/>
  <c r="BK395"/>
  <c r="BK375"/>
  <c r="BK360"/>
  <c r="BK336"/>
  <c r="BK288"/>
  <c r="J250"/>
  <c r="BK231"/>
  <c r="J198"/>
  <c r="BK177"/>
  <c r="BK144"/>
  <c r="J352"/>
  <c r="BK333"/>
  <c r="BK300"/>
  <c r="J260"/>
  <c r="J231"/>
  <c r="J201"/>
  <c r="J156"/>
  <c r="J140"/>
  <c r="J410"/>
  <c r="BK379"/>
  <c r="J350"/>
  <c r="J333"/>
  <c r="J322"/>
  <c r="BK284"/>
  <c r="BK264"/>
  <c r="J246"/>
  <c r="BK217"/>
  <c r="BK198"/>
  <c r="J181"/>
  <c r="J160"/>
  <c i="2" r="J427"/>
  <c r="BK411"/>
  <c r="BK373"/>
  <c r="BK348"/>
  <c r="J247"/>
  <c r="J221"/>
  <c r="J202"/>
  <c r="BK405"/>
  <c r="BK388"/>
  <c r="J371"/>
  <c r="BK356"/>
  <c r="J335"/>
  <c r="BK322"/>
  <c r="J297"/>
  <c r="BK279"/>
  <c r="BK234"/>
  <c r="J189"/>
  <c r="J158"/>
  <c r="J134"/>
  <c r="J337"/>
  <c r="J318"/>
  <c r="J302"/>
  <c r="J286"/>
  <c r="BK263"/>
  <c r="J226"/>
  <c r="J185"/>
  <c r="J171"/>
  <c r="J146"/>
  <c r="J436"/>
  <c r="BK427"/>
  <c r="J415"/>
  <c r="J399"/>
  <c r="BK384"/>
  <c r="J360"/>
  <c r="BK337"/>
  <c r="J300"/>
  <c r="J263"/>
  <c r="J230"/>
  <c r="J198"/>
  <c r="J166"/>
  <c r="J142"/>
  <c i="3" r="J297"/>
  <c r="J273"/>
  <c r="BK214"/>
  <c r="BK178"/>
  <c r="BK158"/>
  <c r="J345"/>
  <c r="J289"/>
  <c r="BK259"/>
  <c r="BK246"/>
  <c r="J208"/>
  <c r="BK190"/>
  <c r="BK167"/>
  <c r="BK337"/>
  <c r="BK318"/>
  <c r="BK297"/>
  <c r="J259"/>
  <c r="J220"/>
  <c r="J202"/>
  <c r="J175"/>
  <c r="BK140"/>
  <c r="J124"/>
  <c r="J329"/>
  <c r="J316"/>
  <c r="BK301"/>
  <c r="J270"/>
  <c r="J241"/>
  <c r="BK227"/>
  <c r="BK198"/>
  <c r="J171"/>
  <c r="J128"/>
  <c i="4" r="J377"/>
  <c r="BK346"/>
  <c r="J328"/>
  <c r="J306"/>
  <c r="BK266"/>
  <c r="BK242"/>
  <c r="BK226"/>
  <c r="BK206"/>
  <c r="J194"/>
  <c r="J171"/>
  <c r="BK154"/>
  <c r="J136"/>
  <c r="BK350"/>
  <c r="BK338"/>
  <c r="BK320"/>
  <c r="J286"/>
  <c r="BK262"/>
  <c r="J226"/>
  <c r="BK212"/>
  <c r="J179"/>
  <c r="BK373"/>
  <c r="J361"/>
  <c r="J344"/>
  <c r="J313"/>
  <c r="J294"/>
  <c r="J258"/>
  <c r="J235"/>
  <c r="BK208"/>
  <c r="BK194"/>
  <c r="J175"/>
  <c r="J158"/>
  <c r="BK145"/>
  <c r="BK128"/>
  <c i="5" r="J414"/>
  <c r="J389"/>
  <c r="J364"/>
  <c r="J326"/>
  <c r="BK315"/>
  <c r="BK292"/>
  <c r="J264"/>
  <c r="BK209"/>
  <c r="BK140"/>
  <c r="J379"/>
  <c r="J362"/>
  <c r="BK350"/>
  <c r="J307"/>
  <c r="BK267"/>
  <c r="J243"/>
  <c r="BK225"/>
  <c r="J186"/>
  <c r="J152"/>
  <c r="BK368"/>
  <c r="J336"/>
  <c r="BK319"/>
  <c r="J296"/>
  <c r="BK243"/>
  <c r="J227"/>
  <c r="J172"/>
  <c r="BK152"/>
  <c r="J422"/>
  <c r="J406"/>
  <c r="BK384"/>
  <c r="J360"/>
  <c r="BK340"/>
  <c r="BK326"/>
  <c r="J300"/>
  <c r="J280"/>
  <c r="BK260"/>
  <c r="BK241"/>
  <c r="J213"/>
  <c r="J190"/>
  <c r="J168"/>
  <c r="BK148"/>
  <c i="2" r="J423"/>
  <c r="J393"/>
  <c r="J366"/>
  <c r="J310"/>
  <c r="BK239"/>
  <c r="BK209"/>
  <c r="BK134"/>
  <c r="J431"/>
  <c r="J396"/>
  <c r="BK366"/>
  <c r="J344"/>
  <c r="J330"/>
  <c r="BK314"/>
  <c r="J290"/>
  <c r="BK274"/>
  <c r="BK221"/>
  <c r="BK185"/>
  <c r="BK154"/>
  <c r="J130"/>
  <c r="BK335"/>
  <c r="J314"/>
  <c r="BK297"/>
  <c r="BK271"/>
  <c r="J243"/>
  <c r="BK206"/>
  <c r="J180"/>
  <c r="J162"/>
  <c r="J138"/>
  <c r="BK433"/>
  <c r="J419"/>
  <c r="J405"/>
  <c r="BK396"/>
  <c r="J381"/>
  <c r="J373"/>
  <c r="BK344"/>
  <c r="J326"/>
  <c r="BK290"/>
  <c r="BK247"/>
  <c r="BK213"/>
  <c r="BK171"/>
  <c r="BK150"/>
  <c i="3" r="J311"/>
  <c r="J280"/>
  <c r="J223"/>
  <c r="BK202"/>
  <c r="J163"/>
  <c r="J140"/>
  <c r="BK309"/>
  <c r="J284"/>
  <c r="BK241"/>
  <c r="BK204"/>
  <c r="BK186"/>
  <c r="J154"/>
  <c r="J323"/>
  <c r="J301"/>
  <c r="BK270"/>
  <c r="J254"/>
  <c r="BK218"/>
  <c r="J190"/>
  <c r="BK149"/>
  <c r="BK132"/>
  <c r="J349"/>
  <c r="BK323"/>
  <c r="J309"/>
  <c r="J287"/>
  <c r="BK262"/>
  <c r="J233"/>
  <c r="BK212"/>
  <c r="J178"/>
  <c r="J132"/>
  <c i="4" r="J381"/>
  <c r="BK361"/>
  <c r="BK334"/>
  <c r="BK313"/>
  <c r="BK303"/>
  <c r="BK270"/>
  <c r="BK238"/>
  <c r="BK223"/>
  <c r="J212"/>
  <c r="BK182"/>
  <c r="J162"/>
  <c r="J145"/>
  <c r="J128"/>
  <c r="BK365"/>
  <c r="BK332"/>
  <c r="BK317"/>
  <c r="J270"/>
  <c r="BK246"/>
  <c r="J220"/>
  <c r="BK202"/>
  <c r="BK377"/>
  <c r="J365"/>
  <c r="J346"/>
  <c r="J317"/>
  <c r="J303"/>
  <c r="BK291"/>
  <c r="J251"/>
  <c r="BK230"/>
  <c r="J202"/>
  <c r="BK186"/>
  <c r="BK162"/>
  <c r="BK140"/>
  <c r="J124"/>
  <c i="5" r="BK410"/>
  <c r="J375"/>
  <c r="BK348"/>
  <c r="BK322"/>
  <c r="J304"/>
  <c r="J275"/>
  <c r="BK213"/>
  <c r="BK160"/>
  <c r="BK132"/>
  <c r="BK389"/>
  <c r="BK372"/>
  <c r="J356"/>
  <c r="J340"/>
  <c r="J292"/>
  <c r="J256"/>
  <c r="BK235"/>
  <c r="BK205"/>
  <c r="BK190"/>
  <c r="BK168"/>
  <c r="J241"/>
  <c r="BK221"/>
  <c r="J148"/>
  <c r="J418"/>
  <c r="BK402"/>
  <c r="J368"/>
  <c r="J348"/>
  <c r="J329"/>
  <c r="BK304"/>
  <c r="BK275"/>
  <c r="BK256"/>
  <c r="BK239"/>
  <c r="J209"/>
  <c r="J194"/>
  <c r="J177"/>
  <c r="J136"/>
  <c i="2" r="J433"/>
  <c r="BK377"/>
  <c r="J364"/>
  <c r="J322"/>
  <c r="BK243"/>
  <c r="J217"/>
  <c r="BK198"/>
  <c r="BK130"/>
  <c r="BK399"/>
  <c r="J384"/>
  <c r="BK364"/>
  <c r="BK339"/>
  <c r="BK326"/>
  <c r="BK302"/>
  <c r="J283"/>
  <c r="BK268"/>
  <c r="BK194"/>
  <c r="J176"/>
  <c r="BK138"/>
  <c r="BK352"/>
  <c r="BK330"/>
  <c r="BK300"/>
  <c r="BK283"/>
  <c r="BK255"/>
  <c r="BK230"/>
  <c r="BK189"/>
  <c r="BK166"/>
  <c r="BK126"/>
  <c r="BK431"/>
  <c r="BK423"/>
  <c r="J411"/>
  <c r="J388"/>
  <c r="J377"/>
  <c r="J356"/>
  <c r="J339"/>
  <c r="J306"/>
  <c r="J274"/>
  <c r="J239"/>
  <c r="J209"/>
  <c r="BK162"/>
  <c r="BK146"/>
  <c i="3" r="BK316"/>
  <c r="J250"/>
  <c r="BK208"/>
  <c r="BK154"/>
  <c r="J337"/>
  <c r="BK293"/>
  <c r="BK280"/>
  <c r="J277"/>
  <c r="J262"/>
  <c r="BK250"/>
  <c r="J214"/>
  <c r="J194"/>
  <c r="BK163"/>
  <c r="BK341"/>
  <c r="BK329"/>
  <c r="BK284"/>
  <c r="J266"/>
  <c r="J227"/>
  <c r="J204"/>
  <c r="J182"/>
  <c r="J145"/>
  <c r="BK128"/>
  <c r="BK345"/>
  <c r="J318"/>
  <c r="BK305"/>
  <c r="BK277"/>
  <c r="J246"/>
  <c r="BK220"/>
  <c r="BK182"/>
  <c r="J158"/>
  <c r="BK124"/>
  <c i="4" r="J373"/>
  <c r="BK340"/>
  <c r="J324"/>
  <c r="BK310"/>
  <c r="J291"/>
  <c r="BK251"/>
  <c r="BK235"/>
  <c r="J216"/>
  <c r="BK190"/>
  <c r="BK167"/>
  <c r="J149"/>
  <c r="BK132"/>
  <c r="J369"/>
  <c r="J340"/>
  <c r="BK324"/>
  <c r="BK294"/>
  <c r="J266"/>
  <c r="J238"/>
  <c r="J208"/>
  <c r="J182"/>
  <c r="BK381"/>
  <c r="J355"/>
  <c r="J334"/>
  <c r="J299"/>
  <c r="BK286"/>
  <c r="J246"/>
  <c r="J223"/>
  <c r="J198"/>
  <c r="BK179"/>
  <c r="BK149"/>
  <c r="BK136"/>
  <c i="5" r="BK422"/>
  <c r="BK406"/>
  <c r="J372"/>
  <c r="BK329"/>
  <c r="J310"/>
  <c r="BK280"/>
  <c r="J239"/>
  <c r="BK201"/>
  <c r="BK156"/>
  <c r="J128"/>
  <c r="J384"/>
  <c r="BK364"/>
  <c r="BK352"/>
  <c r="BK310"/>
  <c r="J284"/>
  <c r="BK246"/>
  <c r="BK227"/>
  <c r="BK194"/>
  <c r="BK172"/>
  <c r="BK128"/>
  <c r="BK344"/>
  <c r="J315"/>
  <c r="J271"/>
  <c r="J235"/>
  <c r="J225"/>
  <c r="J164"/>
  <c r="J144"/>
  <c r="BK414"/>
  <c r="J395"/>
  <c r="BK362"/>
  <c r="J344"/>
  <c r="BK307"/>
  <c r="J288"/>
  <c r="J267"/>
  <c r="BK250"/>
  <c r="J221"/>
  <c r="J205"/>
  <c r="BK186"/>
  <c r="BK164"/>
  <c r="J132"/>
  <c i="2" l="1" r="P125"/>
  <c r="BK225"/>
  <c r="J225"/>
  <c r="J98"/>
  <c r="T225"/>
  <c r="T238"/>
  <c r="R270"/>
  <c i="4" r="T123"/>
  <c r="R250"/>
  <c r="R237"/>
  <c r="R290"/>
  <c r="P360"/>
  <c i="2" r="T270"/>
  <c r="T376"/>
  <c r="T343"/>
  <c r="P410"/>
  <c i="3" r="BK123"/>
  <c r="J123"/>
  <c r="J97"/>
  <c r="P123"/>
  <c r="BK258"/>
  <c r="J258"/>
  <c r="J100"/>
  <c r="P258"/>
  <c r="BK328"/>
  <c r="J328"/>
  <c r="J102"/>
  <c r="T328"/>
  <c i="4" r="R123"/>
  <c r="P250"/>
  <c r="P237"/>
  <c r="T290"/>
  <c r="R360"/>
  <c i="5" r="BK127"/>
  <c r="J127"/>
  <c r="J97"/>
  <c r="R127"/>
  <c r="P255"/>
  <c r="BK279"/>
  <c r="J279"/>
  <c r="J100"/>
  <c r="R279"/>
  <c r="R266"/>
  <c r="P306"/>
  <c r="BK367"/>
  <c r="J367"/>
  <c r="J102"/>
  <c r="R367"/>
  <c i="2" r="BK125"/>
  <c r="J125"/>
  <c r="J97"/>
  <c r="R125"/>
  <c r="BK238"/>
  <c r="J238"/>
  <c r="J99"/>
  <c r="R238"/>
  <c r="BK270"/>
  <c r="J270"/>
  <c r="J100"/>
  <c r="P376"/>
  <c r="P343"/>
  <c r="R410"/>
  <c i="3" r="R123"/>
  <c r="BK245"/>
  <c r="J245"/>
  <c r="J99"/>
  <c r="R245"/>
  <c r="R232"/>
  <c r="T258"/>
  <c r="P328"/>
  <c i="4" r="BK123"/>
  <c r="T250"/>
  <c r="T237"/>
  <c r="BK290"/>
  <c r="J290"/>
  <c r="J100"/>
  <c r="BK360"/>
  <c r="J360"/>
  <c r="J102"/>
  <c i="5" r="P127"/>
  <c r="BK255"/>
  <c r="J255"/>
  <c r="J98"/>
  <c r="T255"/>
  <c r="BK306"/>
  <c r="J306"/>
  <c r="J101"/>
  <c r="R306"/>
  <c r="BK374"/>
  <c r="J374"/>
  <c r="J103"/>
  <c r="R374"/>
  <c i="2" r="T125"/>
  <c r="P225"/>
  <c r="R225"/>
  <c r="P238"/>
  <c r="P270"/>
  <c r="BK376"/>
  <c r="J376"/>
  <c r="J102"/>
  <c r="R376"/>
  <c r="R343"/>
  <c r="BK410"/>
  <c r="J410"/>
  <c r="J104"/>
  <c r="T410"/>
  <c i="3" r="T123"/>
  <c r="P245"/>
  <c r="P232"/>
  <c r="T245"/>
  <c r="T232"/>
  <c r="R258"/>
  <c r="R328"/>
  <c i="4" r="P123"/>
  <c r="BK250"/>
  <c r="J250"/>
  <c r="J99"/>
  <c r="P290"/>
  <c r="T360"/>
  <c i="5" r="T127"/>
  <c r="R255"/>
  <c r="P279"/>
  <c r="P266"/>
  <c r="T279"/>
  <c r="T266"/>
  <c r="T306"/>
  <c r="P367"/>
  <c r="T367"/>
  <c r="P374"/>
  <c r="T374"/>
  <c r="BK401"/>
  <c r="J401"/>
  <c r="J106"/>
  <c r="P401"/>
  <c r="R401"/>
  <c r="T401"/>
  <c i="2" r="BK343"/>
  <c r="J343"/>
  <c r="J101"/>
  <c r="BK404"/>
  <c r="J404"/>
  <c r="J103"/>
  <c i="3" r="BK232"/>
  <c r="J232"/>
  <c r="J98"/>
  <c i="4" r="BK354"/>
  <c r="J354"/>
  <c r="J101"/>
  <c i="5" r="BK266"/>
  <c r="J266"/>
  <c r="J99"/>
  <c i="3" r="BK322"/>
  <c r="J322"/>
  <c r="J101"/>
  <c i="4" r="BK237"/>
  <c r="J237"/>
  <c r="J98"/>
  <c i="5" r="BK394"/>
  <c r="J394"/>
  <c r="J104"/>
  <c r="E116"/>
  <c r="J123"/>
  <c r="BE128"/>
  <c r="BE140"/>
  <c r="BE152"/>
  <c r="BE201"/>
  <c r="BE225"/>
  <c r="BE227"/>
  <c r="BE267"/>
  <c r="BE288"/>
  <c r="BE292"/>
  <c r="BE307"/>
  <c r="BE310"/>
  <c r="BE319"/>
  <c r="BE329"/>
  <c r="BE352"/>
  <c r="BE379"/>
  <c r="BE389"/>
  <c r="BE414"/>
  <c r="BE132"/>
  <c r="BE177"/>
  <c r="BE181"/>
  <c r="BE186"/>
  <c r="BE190"/>
  <c r="BE205"/>
  <c r="BE213"/>
  <c r="BE235"/>
  <c r="BE246"/>
  <c r="BE264"/>
  <c r="BE280"/>
  <c r="BE304"/>
  <c r="BE322"/>
  <c r="BE336"/>
  <c r="BE348"/>
  <c r="BE356"/>
  <c r="BE362"/>
  <c r="BE372"/>
  <c i="4" r="J123"/>
  <c r="J97"/>
  <c i="5" r="J89"/>
  <c r="F92"/>
  <c r="BE136"/>
  <c r="BE148"/>
  <c r="BE156"/>
  <c r="BE160"/>
  <c r="BE209"/>
  <c r="BE217"/>
  <c r="BE239"/>
  <c r="BE260"/>
  <c r="BE271"/>
  <c r="BE275"/>
  <c r="BE296"/>
  <c r="BE300"/>
  <c r="BE315"/>
  <c r="BE326"/>
  <c r="BE344"/>
  <c r="BE384"/>
  <c r="BE402"/>
  <c r="BE406"/>
  <c r="BE410"/>
  <c r="BE144"/>
  <c r="BE164"/>
  <c r="BE168"/>
  <c r="BE172"/>
  <c r="BE194"/>
  <c r="BE198"/>
  <c r="BE221"/>
  <c r="BE231"/>
  <c r="BE241"/>
  <c r="BE243"/>
  <c r="BE250"/>
  <c r="BE256"/>
  <c r="BE284"/>
  <c r="BE333"/>
  <c r="BE340"/>
  <c r="BE350"/>
  <c r="BE360"/>
  <c r="BE364"/>
  <c r="BE368"/>
  <c r="BE375"/>
  <c r="BE395"/>
  <c r="BE418"/>
  <c r="BE422"/>
  <c i="4" r="E85"/>
  <c r="J89"/>
  <c r="J92"/>
  <c r="BE124"/>
  <c r="BE128"/>
  <c r="BE132"/>
  <c r="BE149"/>
  <c r="BE154"/>
  <c r="BE162"/>
  <c r="BE171"/>
  <c r="BE175"/>
  <c r="BE182"/>
  <c r="BE190"/>
  <c r="BE206"/>
  <c r="BE212"/>
  <c r="BE220"/>
  <c r="BE226"/>
  <c r="BE242"/>
  <c r="BE246"/>
  <c r="BE278"/>
  <c r="BE303"/>
  <c r="BE306"/>
  <c r="BE320"/>
  <c r="BE324"/>
  <c r="BE328"/>
  <c r="BE332"/>
  <c r="BE340"/>
  <c r="BE346"/>
  <c r="BE355"/>
  <c r="BE365"/>
  <c r="BE381"/>
  <c r="BE198"/>
  <c r="BE235"/>
  <c r="BE251"/>
  <c r="BE258"/>
  <c r="BE266"/>
  <c r="BE270"/>
  <c r="BE291"/>
  <c r="BE299"/>
  <c r="BE310"/>
  <c r="BE313"/>
  <c r="BE334"/>
  <c r="BE361"/>
  <c r="F92"/>
  <c r="BE136"/>
  <c r="BE140"/>
  <c r="BE145"/>
  <c r="BE158"/>
  <c r="BE167"/>
  <c r="BE179"/>
  <c r="BE186"/>
  <c r="BE194"/>
  <c r="BE202"/>
  <c r="BE208"/>
  <c r="BE216"/>
  <c r="BE223"/>
  <c r="BE230"/>
  <c r="BE238"/>
  <c r="BE262"/>
  <c r="BE286"/>
  <c r="BE294"/>
  <c r="BE317"/>
  <c r="BE338"/>
  <c r="BE344"/>
  <c r="BE350"/>
  <c r="BE369"/>
  <c r="BE373"/>
  <c r="BE377"/>
  <c i="3" r="E85"/>
  <c r="BE149"/>
  <c r="BE204"/>
  <c r="BE214"/>
  <c r="BE250"/>
  <c r="BE254"/>
  <c r="BE270"/>
  <c r="BE280"/>
  <c r="BE289"/>
  <c r="BE293"/>
  <c r="BE329"/>
  <c r="BE341"/>
  <c r="BE345"/>
  <c r="BE349"/>
  <c r="J116"/>
  <c r="BE154"/>
  <c r="BE158"/>
  <c r="BE171"/>
  <c r="BE175"/>
  <c r="BE198"/>
  <c r="BE208"/>
  <c r="BE212"/>
  <c r="BE237"/>
  <c r="BE241"/>
  <c r="BE246"/>
  <c r="BE277"/>
  <c r="BE287"/>
  <c r="BE309"/>
  <c r="F92"/>
  <c r="J119"/>
  <c r="BE124"/>
  <c r="BE140"/>
  <c r="BE178"/>
  <c r="BE202"/>
  <c r="BE218"/>
  <c r="BE223"/>
  <c r="BE227"/>
  <c r="BE262"/>
  <c r="BE297"/>
  <c r="BE311"/>
  <c r="BE316"/>
  <c r="BE318"/>
  <c r="BE337"/>
  <c r="BE128"/>
  <c r="BE132"/>
  <c r="BE136"/>
  <c r="BE145"/>
  <c r="BE163"/>
  <c r="BE167"/>
  <c r="BE182"/>
  <c r="BE186"/>
  <c r="BE190"/>
  <c r="BE194"/>
  <c r="BE220"/>
  <c r="BE233"/>
  <c r="BE259"/>
  <c r="BE266"/>
  <c r="BE273"/>
  <c r="BE284"/>
  <c r="BE301"/>
  <c r="BE305"/>
  <c r="BE323"/>
  <c r="BE333"/>
  <c i="2" r="J92"/>
  <c r="BE126"/>
  <c r="BE134"/>
  <c r="BE185"/>
  <c r="BE202"/>
  <c r="BE221"/>
  <c r="BE271"/>
  <c r="BE283"/>
  <c r="BE293"/>
  <c r="BE302"/>
  <c r="BE314"/>
  <c r="BE318"/>
  <c r="BE322"/>
  <c r="BE330"/>
  <c r="BE333"/>
  <c r="BE344"/>
  <c r="BE348"/>
  <c r="BE352"/>
  <c r="BE360"/>
  <c r="BE364"/>
  <c r="BE371"/>
  <c r="BE381"/>
  <c r="BE388"/>
  <c r="BE393"/>
  <c r="BE399"/>
  <c r="BE419"/>
  <c r="BE433"/>
  <c r="BE436"/>
  <c r="F92"/>
  <c r="BE130"/>
  <c r="BE150"/>
  <c r="BE154"/>
  <c r="BE194"/>
  <c r="BE213"/>
  <c r="BE217"/>
  <c r="BE234"/>
  <c r="BE239"/>
  <c r="BE274"/>
  <c r="BE310"/>
  <c r="BE356"/>
  <c r="J89"/>
  <c r="E114"/>
  <c r="BE142"/>
  <c r="BE162"/>
  <c r="BE198"/>
  <c r="BE206"/>
  <c r="BE209"/>
  <c r="BE226"/>
  <c r="BE243"/>
  <c r="BE247"/>
  <c r="BE255"/>
  <c r="BE306"/>
  <c r="BE377"/>
  <c r="BE384"/>
  <c r="BE396"/>
  <c r="BE411"/>
  <c r="BE431"/>
  <c r="BE138"/>
  <c r="BE146"/>
  <c r="BE158"/>
  <c r="BE166"/>
  <c r="BE171"/>
  <c r="BE176"/>
  <c r="BE180"/>
  <c r="BE189"/>
  <c r="BE230"/>
  <c r="BE263"/>
  <c r="BE268"/>
  <c r="BE279"/>
  <c r="BE286"/>
  <c r="BE290"/>
  <c r="BE297"/>
  <c r="BE300"/>
  <c r="BE326"/>
  <c r="BE335"/>
  <c r="BE337"/>
  <c r="BE339"/>
  <c r="BE366"/>
  <c r="BE373"/>
  <c r="BE405"/>
  <c r="BE415"/>
  <c r="BE423"/>
  <c r="BE427"/>
  <c r="F36"/>
  <c i="1" r="BC95"/>
  <c i="3" r="F34"/>
  <c i="1" r="BA96"/>
  <c i="4" r="F35"/>
  <c i="1" r="BB97"/>
  <c i="5" r="F34"/>
  <c i="1" r="BA98"/>
  <c i="5" r="J34"/>
  <c i="1" r="AW98"/>
  <c i="2" r="F34"/>
  <c i="1" r="BA95"/>
  <c i="2" r="F37"/>
  <c i="1" r="BD95"/>
  <c i="3" r="F37"/>
  <c i="1" r="BD96"/>
  <c i="4" r="J34"/>
  <c i="1" r="AW97"/>
  <c i="5" r="F35"/>
  <c i="1" r="BB98"/>
  <c i="2" r="F35"/>
  <c i="1" r="BB95"/>
  <c i="3" r="F36"/>
  <c i="1" r="BC96"/>
  <c i="3" r="F35"/>
  <c i="1" r="BB96"/>
  <c i="4" r="F37"/>
  <c i="1" r="BD97"/>
  <c i="5" r="F36"/>
  <c i="1" r="BC98"/>
  <c i="2" r="J34"/>
  <c i="1" r="AW95"/>
  <c i="3" r="J34"/>
  <c i="1" r="AW96"/>
  <c i="4" r="F34"/>
  <c i="1" r="BA97"/>
  <c i="4" r="F36"/>
  <c i="1" r="BC97"/>
  <c i="5" r="F37"/>
  <c i="1" r="BD98"/>
  <c i="5" l="1" r="T126"/>
  <c i="3" r="R122"/>
  <c i="4" r="T122"/>
  <c i="3" r="T122"/>
  <c i="2" r="T124"/>
  <c i="4" r="P122"/>
  <c i="1" r="AU97"/>
  <c i="4" r="BK122"/>
  <c r="J122"/>
  <c r="J96"/>
  <c i="2" r="R124"/>
  <c i="5" r="R126"/>
  <c i="3" r="P122"/>
  <c i="1" r="AU96"/>
  <c i="5" r="P126"/>
  <c i="1" r="AU98"/>
  <c i="4" r="R122"/>
  <c i="2" r="P124"/>
  <c i="1" r="AU95"/>
  <c i="2" r="BK124"/>
  <c r="J124"/>
  <c i="3" r="BK122"/>
  <c r="J122"/>
  <c r="J96"/>
  <c i="5" r="BK126"/>
  <c r="J126"/>
  <c r="J96"/>
  <c i="3" r="J33"/>
  <c i="1" r="AV96"/>
  <c r="AT96"/>
  <c i="3" r="F33"/>
  <c i="1" r="AZ96"/>
  <c i="4" r="F33"/>
  <c i="1" r="AZ97"/>
  <c r="BC94"/>
  <c r="W35"/>
  <c i="2" r="J33"/>
  <c i="1" r="AV95"/>
  <c r="AT95"/>
  <c i="5" r="J33"/>
  <c i="1" r="AV98"/>
  <c r="AT98"/>
  <c i="2" r="J30"/>
  <c i="1" r="AG95"/>
  <c i="2" r="F33"/>
  <c i="1" r="AZ95"/>
  <c i="4" r="J33"/>
  <c i="1" r="AV97"/>
  <c r="AT97"/>
  <c r="BD94"/>
  <c r="W36"/>
  <c r="BB94"/>
  <c r="W34"/>
  <c r="BA94"/>
  <c r="AW94"/>
  <c r="AK33"/>
  <c i="5" r="F33"/>
  <c i="1" r="AZ98"/>
  <c i="2" l="1" r="J96"/>
  <c r="J39"/>
  <c i="1" r="AN95"/>
  <c r="AU94"/>
  <c r="W33"/>
  <c i="5" r="J30"/>
  <c i="1" r="AG98"/>
  <c i="3" r="J30"/>
  <c i="1" r="AG96"/>
  <c i="4" r="J30"/>
  <c i="1" r="AG97"/>
  <c r="AY94"/>
  <c r="AZ94"/>
  <c r="AX94"/>
  <c i="3" l="1" r="J39"/>
  <c i="5" r="J39"/>
  <c i="4" r="J39"/>
  <c i="1" r="AN96"/>
  <c r="AN98"/>
  <c r="AN97"/>
  <c r="AG94"/>
  <c r="AG104"/>
  <c r="CD104"/>
  <c r="AV94"/>
  <c l="1" r="AV104"/>
  <c r="BY104"/>
  <c r="AG102"/>
  <c r="CD102"/>
  <c r="AG101"/>
  <c r="CD101"/>
  <c r="AK26"/>
  <c r="AG103"/>
  <c r="CD103"/>
  <c r="AT94"/>
  <c l="1" r="AN94"/>
  <c r="AN104"/>
  <c r="AV101"/>
  <c r="BY101"/>
  <c r="AV102"/>
  <c r="BY102"/>
  <c r="AG100"/>
  <c r="AK27"/>
  <c r="AK29"/>
  <c r="AV103"/>
  <c r="BY103"/>
  <c r="W32"/>
  <c l="1" r="AN102"/>
  <c r="AN103"/>
  <c r="AG106"/>
  <c r="AN101"/>
  <c r="AK32"/>
  <c r="AK38"/>
  <c l="1" r="AN100"/>
  <c r="AN106"/>
</calcChain>
</file>

<file path=xl/sharedStrings.xml><?xml version="1.0" encoding="utf-8"?>
<sst xmlns="http://schemas.openxmlformats.org/spreadsheetml/2006/main">
  <si>
    <t>Export Komplet</t>
  </si>
  <si>
    <t/>
  </si>
  <si>
    <t>2.0</t>
  </si>
  <si>
    <t>ZAMOK</t>
  </si>
  <si>
    <t>False</t>
  </si>
  <si>
    <t>{21921b52-b3ca-40b0-ae5f-03cd484e4ec9}</t>
  </si>
  <si>
    <t>0,01</t>
  </si>
  <si>
    <t>21</t>
  </si>
  <si>
    <t>15</t>
  </si>
  <si>
    <t>REKAPITULACE STAVBY</t>
  </si>
  <si>
    <t xml:space="preserve">v ---  níže se nacházejí doplnkové a pomocné údaje k sestavám  --- v</t>
  </si>
  <si>
    <t>Návod na vyplnění</t>
  </si>
  <si>
    <t>0,001</t>
  </si>
  <si>
    <t>Kód:</t>
  </si>
  <si>
    <t>2625-21</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</si>
  <si>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</si>
  <si>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</si>
  <si>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Polní cesta PC10 - Horní Hynčina</t>
  </si>
  <si>
    <t>KSO:</t>
  </si>
  <si>
    <t>CC-CZ:</t>
  </si>
  <si>
    <t>Místo:</t>
  </si>
  <si>
    <t xml:space="preserve"> </t>
  </si>
  <si>
    <t>Datum:</t>
  </si>
  <si>
    <t>11. 3. 2021</t>
  </si>
  <si>
    <t>Zadavatel:</t>
  </si>
  <si>
    <t>IČ:</t>
  </si>
  <si>
    <t>SPÚ, pobočka Svitavy</t>
  </si>
  <si>
    <t>DIČ:</t>
  </si>
  <si>
    <t>Uchazeč:</t>
  </si>
  <si>
    <t>Vyplň údaj</t>
  </si>
  <si>
    <t>Projektant:</t>
  </si>
  <si>
    <t>Agroprojekt PSO</t>
  </si>
  <si>
    <t>True</t>
  </si>
  <si>
    <t>Zpracovatel:</t>
  </si>
  <si>
    <t>Poznámka:</t>
  </si>
  <si>
    <t>Náklady z rozpočtů</t>
  </si>
  <si>
    <t>Ostatní náklady ze souhrnného listu</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</si>
  <si>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</si>
  <si>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</si>
  <si>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</si>
  <si>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</si>
  <si>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</si>
  <si>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</si>
  <si>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</si>
  <si>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</si>
  <si>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</si>
  <si>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</si>
  <si>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</si>
  <si>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</si>
  <si>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</si>
  <si>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</si>
  <si>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</si>
  <si>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</si>
  <si>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</si>
  <si>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</si>
  <si>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</si>
  <si>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</si>
  <si>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</si>
  <si>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</si>
  <si>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</si>
  <si>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</si>
  <si>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</si>
  <si>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</si>
  <si>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</si>
  <si>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</si>
  <si>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</si>
  <si>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</si>
  <si>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</si>
  <si>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</si>
  <si>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</si>
  <si>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</si>
  <si>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</si>
  <si>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</si>
  <si>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</si>
  <si>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</si>
  <si>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1) Náklady z rozpočtů</t>
  </si>
  <si>
    <t>D</t>
  </si>
  <si>
    <t>0</t>
  </si>
  <si>
    <t>###NOIMPORT###</t>
  </si>
  <si>
    <t>IMPORT</t>
  </si>
  <si>
    <t>{00000000-0000-0000-0000-000000000000}</t>
  </si>
  <si>
    <t>/</t>
  </si>
  <si>
    <t>01</t>
  </si>
  <si>
    <t>Polní cesta PC10 -SO-01</t>
  </si>
  <si>
    <t>STA</t>
  </si>
  <si>
    <t>1</t>
  </si>
  <si>
    <t>{813ed180-c3fe-4f40-8807-9d3e64768940}</t>
  </si>
  <si>
    <t>2</t>
  </si>
  <si>
    <t>02</t>
  </si>
  <si>
    <t>Polní cesta PC10-SO-02</t>
  </si>
  <si>
    <t>{0bcf3bc0-95e9-46de-8eff-5c724d3027de}</t>
  </si>
  <si>
    <t>03</t>
  </si>
  <si>
    <t>Polní cesta PC10-SO-03</t>
  </si>
  <si>
    <t>{8a88c874-b097-477c-9a98-9a2f6cdaf480}</t>
  </si>
  <si>
    <t>04</t>
  </si>
  <si>
    <t>Polní cesta PC10-SO-04</t>
  </si>
  <si>
    <t>{34d3fecc-ae15-4158-a596-0dfd5b90f5fb}</t>
  </si>
  <si>
    <t>2) Ostatní náklady ze souhrnného listu</t>
  </si>
  <si>
    <t>Procent. zadání_x000d_
[% nákladů rozpočtu]</t>
  </si>
  <si>
    <t>Zařazení nákladů</t>
  </si>
  <si>
    <t>Ostatní náklady</t>
  </si>
  <si>
    <t>stavební čast</t>
  </si>
  <si>
    <t>OSTATNENAKLADY</t>
  </si>
  <si>
    <t>Vyplň vlastní</t>
  </si>
  <si>
    <t>OSTATNENAKLADYVLASTNE</t>
  </si>
  <si>
    <t>Celkové náklady za stavbu 1) + 2)</t>
  </si>
  <si>
    <t>KRYCÍ LIST SOUPISU PRACÍ</t>
  </si>
  <si>
    <t>Objekt:</t>
  </si>
  <si>
    <t>01 - Polní cesta PC10 -SO-01</t>
  </si>
  <si>
    <t>REKAPITULACE ČLENĚNÍ SOUPISU PRACÍ</t>
  </si>
  <si>
    <t>Kód dílu - Popis</t>
  </si>
  <si>
    <t>Cena celkem [CZK]</t>
  </si>
  <si>
    <t>Náklady ze soupisu prací</t>
  </si>
  <si>
    <t>-1</t>
  </si>
  <si>
    <t>1 - Zemní práce</t>
  </si>
  <si>
    <t>3 - Svislé a kompletní konstrukce</t>
  </si>
  <si>
    <t>4 - Vodorovné konstrukce</t>
  </si>
  <si>
    <t>5 - Komunikace</t>
  </si>
  <si>
    <t>8 - Trubní vedení</t>
  </si>
  <si>
    <t xml:space="preserve">    9 - Ostatní konstrukce a práce, bourání</t>
  </si>
  <si>
    <t xml:space="preserve">    998 - Přesun hmot</t>
  </si>
  <si>
    <t>VRN - Vedlejší rozpočtové náklady</t>
  </si>
  <si>
    <t>SOUPIS PRACÍ</t>
  </si>
  <si>
    <t>PČ</t>
  </si>
  <si>
    <t>MJ</t>
  </si>
  <si>
    <t>Množství</t>
  </si>
  <si>
    <t>J.cena [CZK]</t>
  </si>
  <si>
    <t>Cenová soustava</t>
  </si>
  <si>
    <t>J. Nh [h]</t>
  </si>
  <si>
    <t>Nh celkem [h]</t>
  </si>
  <si>
    <t>J. hmotnost [t]</t>
  </si>
  <si>
    <t>Hmotnost celkem [t]</t>
  </si>
  <si>
    <t>J. suť [t]</t>
  </si>
  <si>
    <t>Suť Celkem [t]</t>
  </si>
  <si>
    <t>Náklady soupisu celkem</t>
  </si>
  <si>
    <t>Zemní práce</t>
  </si>
  <si>
    <t>ROZPOCET</t>
  </si>
  <si>
    <t>K</t>
  </si>
  <si>
    <t>112101102</t>
  </si>
  <si>
    <t>Odstranění stromů listnatých průměru kmene do 500 mm</t>
  </si>
  <si>
    <t>kus</t>
  </si>
  <si>
    <t>4</t>
  </si>
  <si>
    <t>1995684187</t>
  </si>
  <si>
    <t>PP</t>
  </si>
  <si>
    <t>Odstranění stromů s odřezáním kmene a s odvětvením listnatých, průměru kmene přes 300 do 500 mm</t>
  </si>
  <si>
    <t>Online PSC</t>
  </si>
  <si>
    <t>https://podminky.urs.cz/item/CS_URS_2021_01/112101102</t>
  </si>
  <si>
    <t>PSC</t>
  </si>
  <si>
    <t xml:space="preserve">Poznámka k souboru cen:_x000d_
1. Ceny jsou určeny pro odstranění stromů v rámci přípravy staveniště. 2. Ceny lze použít i pro odstranění stromů ze sesuté zeminy, vývratů a polomů. 3. V ceně jsou započteny i náklady na případné nutné odklizení kmene a větví odděleně na vzdálenost do 50 m nebo s naložením na dopravní prostředek.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 5. Ceny nelze užít v případě, kdy je nutné odstraňování stromu po částech; tyto práce lze oceňovat příslušnými cenami katalogu 823-1 Plochy a úprava území. </t>
  </si>
  <si>
    <t>112155115</t>
  </si>
  <si>
    <t>Štěpkování stromků a větví v zapojeném porostu průměru kmene do 300 mm s naložením</t>
  </si>
  <si>
    <t>-1738658847</t>
  </si>
  <si>
    <t>Štěpkování s naložením na dopravní prostředek a odvozem do 20 km stromků a větví v zapojeném porostu, průměru kmene do 300 mm</t>
  </si>
  <si>
    <t>https://podminky.urs.cz/item/CS_URS_2021_01/112155115</t>
  </si>
  <si>
    <t xml:space="preserve">Poznámka k souboru cen:_x000d_
1. Měrnou jednotkou pro ceny -5115 až -5225 je kus stromku, daný průměrem kmene. 2. Průměr kmene se měří v místě řezu na základě dvojího na sebe kolmého měření a následného zprůměrování naměřených hodnot. Doporučená výška měření je 0,15 m nad terénem. V případě přítomnosti výrazných kořenových náběhů je měření prováděno nad nimi. Doporučená výška v tomto případě je v rozmezí 0,15-0,45 m nad povrchem stávajícího terénu. 3. Náklady na štěpkování stromků a větví o průměru kmene na řezné ploše větší než 700 mm se oceňují individuálně. 4. U cen -5311 a -5315 se u středně hustého porostu uvažuje hustota do 3 kusů na m2, u hustého porostu přes 3 kusy na m2. </t>
  </si>
  <si>
    <t>3</t>
  </si>
  <si>
    <t>112211112</t>
  </si>
  <si>
    <t>Spálení pařezu D do 0,5 m</t>
  </si>
  <si>
    <t>124778773</t>
  </si>
  <si>
    <t xml:space="preserve">Spálení pařezů na hromadách  průměru přes 0,30 do 0,50 m</t>
  </si>
  <si>
    <t>https://podminky.urs.cz/item/CS_URS_2021_01/112211112</t>
  </si>
  <si>
    <t xml:space="preserve">Poznámka k souboru cen:_x000d_
1. V cenách jsou započteny i náklady na: a) vodorovné přemístění pařezů ze vzdálenosti do 20 m, b) ukládání pařezů na ohništi c) udržování ohně d) likvidaci ohniště e) zajištění požární ochrany prostoru, v němž se spalování provádí 2. Průměr pařezů se měří v místě řezu kmene. 3. Hromada je navršená figura pařezů hrubě očištěných a upravených štípáním ke spálení. 4. Počet kusů na hromadě je u ceny: a) 112 21-1111 cca 30 ks, b) 112 21-1112 cca 15 ks, c) 112 21-1113 cca 5 ks, d) 112 21-1114 cca 2 ks. </t>
  </si>
  <si>
    <t>112251102</t>
  </si>
  <si>
    <t>Odstranění pařezů D do 500 mm</t>
  </si>
  <si>
    <t>290329821</t>
  </si>
  <si>
    <t>Odstranění pařezů strojně s jejich vykopáním, vytrháním nebo odstřelením průměru přes 300 do 500 mm</t>
  </si>
  <si>
    <t>https://podminky.urs.cz/item/CS_URS_2021_01/112251102</t>
  </si>
  <si>
    <t xml:space="preserve">Poznámka k souboru cen:_x000d_
1. Ceny lze použít i pro odstranění pařezů ze sesuté zeminy, vývratů a polomů. 2. V ceně jsou započteny i náklady na případné nutné odklizení pařezů na hromady na vzdálenost do 50 m nebo naložení na dopravní prostředek. 3. Mají-li se odstraňovat pařezy z pokáceného souvislého lesního porostu, lze počet pařezů stanovit s přihlédnutím k tabulce v příloze č. 2. 4. Zásyp jam po pařezech se oceňuje cenami souboru cen 174 2.. Zásyp jam po pařezech. 5. Průměr pařezu se měří v místě řezu kmene na základě dvojího na sebe kolmého měření a následného zprůměrování naměřených hodnot. </t>
  </si>
  <si>
    <t>5</t>
  </si>
  <si>
    <t>113151111</t>
  </si>
  <si>
    <t>Rozebrání zpevněných ploch ze silničních dílců</t>
  </si>
  <si>
    <t>m2</t>
  </si>
  <si>
    <t>381057612</t>
  </si>
  <si>
    <t xml:space="preserve">Rozebírání zpevněných ploch  s přemístěním na skládku na vzdálenost do 20 m nebo s naložením na dopravní prostředek ze silničních panelů</t>
  </si>
  <si>
    <t>https://podminky.urs.cz/item/CS_URS_2021_01/113151111</t>
  </si>
  <si>
    <t xml:space="preserve">Poznámka k souboru cen:_x000d_
1. Cena je určena pro rozebírání silničních panelů jakýchkoliv rozměrů kladených do lože z kameniva včetně odstranění lože. </t>
  </si>
  <si>
    <t>6</t>
  </si>
  <si>
    <t>121151123</t>
  </si>
  <si>
    <t>Sejmutí ornice plochy přes 500 m2 tl vrstvy do 200 mm strojně</t>
  </si>
  <si>
    <t>463262170</t>
  </si>
  <si>
    <t>Sejmutí ornice strojně při souvislé ploše přes 500 m2, tl. vrstvy do 200 mm</t>
  </si>
  <si>
    <t>https://podminky.urs.cz/item/CS_URS_2021_01/121151123</t>
  </si>
  <si>
    <t xml:space="preserve">Poznámka k souboru cen:_x000d_
1. V cenách jsou započteny i náklady na a) naložení sejmuté ornice na dopravní prostředek. b) vodorovné přemístění na hromady v místě upotřebení nebo na dočasné či trvalé skládky na vzdálenost do 50 m a se složením. 2. Ceny lze použít i pro sejmutí podorničí. 3. V cenách nejsou započteny náklady na odstranění nevhodných přimísenin (kamenů, kořenů apod.); tyto práce se ocení individuálně. </t>
  </si>
  <si>
    <t>7</t>
  </si>
  <si>
    <t>122251106</t>
  </si>
  <si>
    <t>Odkopávky a prokopávky nezapažené v hornině třídy těžitelnosti I, skupiny 3 objem do 5000 m3 strojně</t>
  </si>
  <si>
    <t>m3</t>
  </si>
  <si>
    <t>224923592</t>
  </si>
  <si>
    <t>Odkopávky a prokopávky nezapažené strojně v hornině třídy těžitelnosti I skupiny 3 přes 1 000 do 5 000 m3</t>
  </si>
  <si>
    <t>https://podminky.urs.cz/item/CS_URS_2021_01/122251106</t>
  </si>
  <si>
    <t xml:space="preserve">Poznámka k souboru cen:_x000d_
1. V cenách jsou započteny i náklady na přehození výkopku na vzdálenost do 3 m nebo naložení na dopravní prostředek. </t>
  </si>
  <si>
    <t>8</t>
  </si>
  <si>
    <t>122702119</t>
  </si>
  <si>
    <t>Příplatek za lepivost k odkopávkám a prokopávkám výsypek rozpojitelných bez předchozího rozrušení</t>
  </si>
  <si>
    <t>-569089435</t>
  </si>
  <si>
    <t xml:space="preserve">Odkopávky a prokopávky výsypek   Příplatek k cenám za lepivost zemin</t>
  </si>
  <si>
    <t>https://podminky.urs.cz/item/CS_URS_2021_01/122702119</t>
  </si>
  <si>
    <t xml:space="preserve">Poznámka k souboru cen:_x000d_
1. V ceně jsou započteny i náklady spojené s přehozením výkopku do 3 m nebo s naložením na dopravní prostředek v zeminách rozpojitelných bez předchozího rozrušení. 2. Ceny lze použít i pro hrubé terénní úpravy výsypek vnitřních i vnějších a svahů zbytkových lomů. </t>
  </si>
  <si>
    <t>9</t>
  </si>
  <si>
    <t>162201411</t>
  </si>
  <si>
    <t>Vodorovné přemístění kmenů stromů listnatých do 1 km D kmene do 300 mm</t>
  </si>
  <si>
    <t>1024</t>
  </si>
  <si>
    <t>-1270653496</t>
  </si>
  <si>
    <t>Vodorovné přemístění větví, kmenů nebo pařezů s naložením, složením a dopravou do 1000 m kmenů stromů listnatých, průměru přes 100 do 300 mm</t>
  </si>
  <si>
    <t>https://podminky.urs.cz/item/CS_URS_2021_01/162201411</t>
  </si>
  <si>
    <t xml:space="preserve">Poznámka k souboru cen:_x000d_
1. Průměr kmene i pařezu se měří v místě řezu. 2. Měrná jednotka kus je 1 strom. </t>
  </si>
  <si>
    <t>10</t>
  </si>
  <si>
    <t>162251102</t>
  </si>
  <si>
    <t>Vodorovné přemístění do 50 m výkopku/sypaniny z horniny třídy těžitelnosti I, skupiny 1 až 3</t>
  </si>
  <si>
    <t>1689412231</t>
  </si>
  <si>
    <t>Vodorovné přemístění výkopku nebo sypaniny po suchu na obvyklém dopravním prostředku, bez naložení výkopku, avšak se složením bez rozhrnutí z horniny třídy těžitelnosti I skupiny 1 až 3 na vzdálenost přes 20 do 50 m</t>
  </si>
  <si>
    <t>https://podminky.urs.cz/item/CS_URS_2021_01/162251102</t>
  </si>
  <si>
    <t xml:space="preserve">Poznámka k souboru cen:_x000d_
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 </t>
  </si>
  <si>
    <t>11</t>
  </si>
  <si>
    <t>162301931</t>
  </si>
  <si>
    <t>Příplatek k vodorovnému přemístění větví stromů listnatých D kmene do 300 mm ZKD 1 km</t>
  </si>
  <si>
    <t>1255140599</t>
  </si>
  <si>
    <t>Vodorovné přemístění větví, kmenů nebo pařezů s naložením, složením a dopravou Příplatek k cenám za každých dalších i započatých 1000 m přes 1000 m větví stromů listnatých, průměru kmene přes 100 do 300 mm</t>
  </si>
  <si>
    <t>https://podminky.urs.cz/item/CS_URS_2021_01/162301931</t>
  </si>
  <si>
    <t>VV</t>
  </si>
  <si>
    <t>200*4</t>
  </si>
  <si>
    <t>12</t>
  </si>
  <si>
    <t>162451106</t>
  </si>
  <si>
    <t>Vodorovné přemístění do 2000 m výkopku/sypaniny z horniny třídy těžitelnosti I, skupiny 1 až 3</t>
  </si>
  <si>
    <t>939911883</t>
  </si>
  <si>
    <t>Vodorovné přemístění výkopku nebo sypaniny po suchu na obvyklém dopravním prostředku, bez naložení výkopku, avšak se složením bez rozhrnutí z horniny třídy těžitelnosti I skupiny 1 až 3 na vzdálenost přes 1 500 do 2 000 m</t>
  </si>
  <si>
    <t>https://podminky.urs.cz/item/CS_URS_2021_01/162451106</t>
  </si>
  <si>
    <t>"Přebytečná ornice"110</t>
  </si>
  <si>
    <t>13</t>
  </si>
  <si>
    <t>162751117</t>
  </si>
  <si>
    <t>Vodorovné přemístění do 10000 m výkopku/sypaniny z horniny třídy těžitelnosti I, skupiny 1 až 3</t>
  </si>
  <si>
    <t>1447754541</t>
  </si>
  <si>
    <t>Vodorovné přemístění výkopku nebo sypaniny po suchu na obvyklém dopravním prostředku, bez naložení výkopku, avšak se složením bez rozhrnutí z horniny třídy těžitelnosti I skupiny 1 až 3 na vzdálenost přes 9 000 do 10 000 m</t>
  </si>
  <si>
    <t>https://podminky.urs.cz/item/CS_URS_2021_01/162751117</t>
  </si>
  <si>
    <t>14</t>
  </si>
  <si>
    <t>162751139</t>
  </si>
  <si>
    <t>Příplatek k vodorovnému přemístění výkopku/sypaniny z horniny třídy těžitelnosti II, skupiny 4 a 5 ZKD 1000 m přes 10000 m</t>
  </si>
  <si>
    <t>1014525864</t>
  </si>
  <si>
    <t>Vodorovné přemístění výkopku nebo sypaniny po suchu na obvyklém dopravním prostředku, bez naložení výkopku, avšak se složením bez rozhrnutí z horniny třídy těžitelnosti II skupiny 4 a 5 na vzdálenost Příplatek k ceně za každých dalších i započatých 1 000 m</t>
  </si>
  <si>
    <t>https://podminky.urs.cz/item/CS_URS_2021_01/162751139</t>
  </si>
  <si>
    <t>3195.22*16</t>
  </si>
  <si>
    <t>167151111</t>
  </si>
  <si>
    <t>Nakládání výkopku z hornin třídy těžitelnosti I, skupiny 1 až 3 přes 100 m3</t>
  </si>
  <si>
    <t>548170468</t>
  </si>
  <si>
    <t>Nakládání, skládání a překládání neulehlého výkopku nebo sypaniny strojně nakládání, množství přes 100 m3, z hornin třídy těžitelnosti I, skupiny 1 až 3</t>
  </si>
  <si>
    <t>https://podminky.urs.cz/item/CS_URS_2021_01/167151111</t>
  </si>
  <si>
    <t xml:space="preserve">Poznámka k souboru cen:_x000d_
1. Ceny -1131 až -1133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 </t>
  </si>
  <si>
    <t>16</t>
  </si>
  <si>
    <t>171201221</t>
  </si>
  <si>
    <t>Poplatek za uložení na skládce (skládkovné) zeminy a kamení kód odpadu 17 05 04</t>
  </si>
  <si>
    <t>t</t>
  </si>
  <si>
    <t>1695141181</t>
  </si>
  <si>
    <t>Poplatek za uložení stavebního odpadu na skládce (skládkovné) zeminy a kamení zatříděného do Katalogu odpadů pod kódem 17 05 04</t>
  </si>
  <si>
    <t>https://podminky.urs.cz/item/CS_URS_2021_01/171201221</t>
  </si>
  <si>
    <t xml:space="preserve">Poznámka k souboru cen:_x000d_
1. Ceny uvedené v souboru cen je doporučeno upravit podle aktuálních cen místně příslušné skládky. 2. V cenách je započítán poplatek za ukládání odpadu dle zákona 185/2001 Sb. </t>
  </si>
  <si>
    <t>"Hmotnost v tunách"3195.22*1.7</t>
  </si>
  <si>
    <t>17</t>
  </si>
  <si>
    <t>171251101</t>
  </si>
  <si>
    <t>Uložení sypaniny do násypů nezhutněných strojně</t>
  </si>
  <si>
    <t>-182193625</t>
  </si>
  <si>
    <t>Uložení sypanin do násypů strojně s rozprostřením sypaniny ve vrstvách a s hrubým urovnáním nezhutněných jakékoliv třídy těžitelnosti</t>
  </si>
  <si>
    <t>https://podminky.urs.cz/item/CS_URS_2021_01/171251101</t>
  </si>
  <si>
    <t xml:space="preserve">Poznámka k souboru cen:_x000d_
1. Ceny lze použít i pro uložení sypaniny s předepsaným zhutněním na trvalé skládky, do koryt vodotečí a do prohlubní terénu. 2. Cenu 25-1101 lze použít i pro: a) rozprostření zbylého výkopu na místě po zásypu jam a rýh pro podzemní vedení a zářezů pro podzemní vedení; toto množství se určí v m3 uloženého výkopku, měřeného v rostlém stavu, b) uložení výkopku do násypů pod vodou. 3. Ceny nelze použít: a) pro uložení sypaniny do hrází; uložení netříděné sypaniny do hrází se oceňuje cenami souboru cen 171 uložení netříděných sypanin do hrází, b) pro uložení sypaniny do ochranných valů nebo těch jejich částí, jejichž šířka je menší než 3 m. Toto uložení se oceňuje cenami souboru cen 175 Obsyp objektů. 4. V cenách není započteno hutnění boků násypů. Toto hutnění se oceňuje cenami souboru cen 171 15-11 Hutnění boků násypů z hornin soudržných a sypkých. </t>
  </si>
  <si>
    <t>18</t>
  </si>
  <si>
    <t>174151101</t>
  </si>
  <si>
    <t>Zásyp jam, šachet rýh nebo kolem objektů sypaninou se zhutněním</t>
  </si>
  <si>
    <t>-1313523272</t>
  </si>
  <si>
    <t>Zásyp sypaninou z jakékoliv horniny strojně s uložením výkopku ve vrstvách se zhutněním jam, šachet, rýh nebo kolem objektů v těchto vykopávkách</t>
  </si>
  <si>
    <t>https://podminky.urs.cz/item/CS_URS_2021_01/174151101</t>
  </si>
  <si>
    <t xml:space="preserve">Poznámka k souboru cen:_x000d_
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 </t>
  </si>
  <si>
    <t>19</t>
  </si>
  <si>
    <t>181451122</t>
  </si>
  <si>
    <t>Založení lučního trávníku výsevem plochy přes 1000 m2 ve svahu do 1:2</t>
  </si>
  <si>
    <t>150944265</t>
  </si>
  <si>
    <t>Založení trávníku na půdě předem připravené plochy přes 1000 m2 výsevem včetně utažení lučního na svahu přes 1:5 do 1:2</t>
  </si>
  <si>
    <t>https://podminky.urs.cz/item/CS_URS_2021_01/181451122</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</si>
  <si>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</si>
  <si>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20</t>
  </si>
  <si>
    <t>M</t>
  </si>
  <si>
    <t>00572474</t>
  </si>
  <si>
    <t>osivo směs travní krajinná-svahová</t>
  </si>
  <si>
    <t>kg</t>
  </si>
  <si>
    <t>1674613077</t>
  </si>
  <si>
    <t>2291.82*0.035</t>
  </si>
  <si>
    <t>181951112</t>
  </si>
  <si>
    <t>Úprava pláně v hornině třídy těžitelnosti I, skupiny 1 až 3 se zhutněním strojně</t>
  </si>
  <si>
    <t>1379971990</t>
  </si>
  <si>
    <t>Úprava pláně vyrovnáním výškových rozdílů strojně v hornině třídy těžitelnosti I, skupiny 1 až 3 se zhutněním</t>
  </si>
  <si>
    <t>https://podminky.urs.cz/item/CS_URS_2021_01/181951112</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</si>
  <si>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šířky do 3 m přerušujících svahy, pro urovnání dna silničních a železničních příkopů pro jakoukoliv šířku dna; toto urovnání se oceňuje cenami souboru cen 182 Svahování. 3. Urovnání ploch ve sklonu přes 1 : 5 se oceňuje cenami souboru cen 182 Svahování trvalých svahů do projektovaných profilů strojně. 4. Ceny se zhutněním jsou určeny pro jakoukoliv míru zhutnění. </t>
  </si>
  <si>
    <t>22</t>
  </si>
  <si>
    <t>182151111</t>
  </si>
  <si>
    <t>Svahování v zářezech v hornině třídy těžitelnosti I, skupiny 1 až 3 strojně</t>
  </si>
  <si>
    <t>-1112536477</t>
  </si>
  <si>
    <t>Svahování trvalých svahů do projektovaných profilů strojně s potřebným přemístěním výkopku při svahování v zářezech v hornině třídy těžitelnosti I, skupiny 1 až 3</t>
  </si>
  <si>
    <t>https://podminky.urs.cz/item/CS_URS_2021_01/182151111</t>
  </si>
  <si>
    <t xml:space="preserve">Poznámka k souboru cen:_x000d_
1. Ceny jsou určeny pro svahování všech nově zřizovaných ploch výkopů nebo násypů ve sklonu přes 1:5. 2. Úprava ploch vodorovných nebo ve sklonu do 1 : 5 se oceňuje cenami souboru cen 181 Úprava pláně vyrovnáním výškových rozdílů strojně. </t>
  </si>
  <si>
    <t>23</t>
  </si>
  <si>
    <t>182251101</t>
  </si>
  <si>
    <t>Svahování násypů strojně</t>
  </si>
  <si>
    <t>72553984</t>
  </si>
  <si>
    <t>Svahování trvalých svahů do projektovaných profilů strojně s potřebným přemístěním výkopku při svahování násypů v jakékoliv hornině</t>
  </si>
  <si>
    <t>https://podminky.urs.cz/item/CS_URS_2021_01/182251101</t>
  </si>
  <si>
    <t>24</t>
  </si>
  <si>
    <t>182351133</t>
  </si>
  <si>
    <t>Rozprostření ornice pl přes 500 m2 ve svahu nad 1:5 tl vrstvy do 200 mm strojně</t>
  </si>
  <si>
    <t>1750805587</t>
  </si>
  <si>
    <t>Rozprostření a urovnání ornice ve svahu sklonu přes 1:5 strojně při souvislé ploše přes 500 m2, tl. vrstvy do 200 mm</t>
  </si>
  <si>
    <t>https://podminky.urs.cz/item/CS_URS_2021_01/182351133</t>
  </si>
  <si>
    <t xml:space="preserve">Poznámka k souboru cen:_x000d_
1. V ceně jsou započteny i náklady na případné nutné přemístění hromad nebo dočasných skládek na místo spotřeby ze vzdálenosti do 50 m. 2. V ceně nejsou započteny náklady na získání ornice; tyto se oceňují cenami souboru cen 121 Sejmutí ornice. </t>
  </si>
  <si>
    <t>Svislé a kompletní konstrukce</t>
  </si>
  <si>
    <t>25</t>
  </si>
  <si>
    <t>321321116</t>
  </si>
  <si>
    <t>Konstrukce vodních staveb ze ŽB mrazuvzdorného tř. C 30/37</t>
  </si>
  <si>
    <t>258653171</t>
  </si>
  <si>
    <t>Konstrukce vodních staveb z betonu přehrad, jezů a plavebních komor, spodní stavby vodních elektráren, jader přehrad, odběrných věží a výpustných zařízení, opěrných zdí, šachet, šachtic a ostatních konstrukcí železového pro prostředí s mrazovými cykly tř. C 30/37</t>
  </si>
  <si>
    <t>https://podminky.urs.cz/item/CS_URS_2021_01/321321116</t>
  </si>
  <si>
    <t xml:space="preserve">Poznámka k souboru cen:_x000d_
1. Ceny lze použít i pro: a) konstrukce těsnících ostruh, vývarů, patek, dotlačných klínů, vtoků hrází a vodních elektráren, injekčních, revizních a komunikačních štol a základových výpustí hrází, podklad pod dlažbu dna vývaru, b) betony nevodostavebné a nemrazuvzdorné, pokud jsou výjimečně použity v částech konstrukcí. 2. Ceny neplatí pro: a) předsádkový beton; tento se oceňuje cenami souboru cen 313 43- .1 Předsádkový beton konstrukcí vodních staveb, b) betonový podklad pod dlažbu; tento se oceňuje cenami souboru cen 451 31-51 Podkladní a výplňové vrstvy z betonu prostého pod dlažbu, c) betonovou těsnící nebo opevňovací vrstvu; tato se oceňuje cenami souboru cen 457 31- Těsnicí vrstva z betonu odolného proti agresivnímu prostředí, d) betonové zálivky kotevních šroubů, ocelových konstrukcí, různých dutin apod.; tyto se oceňují cenami souboru cen 936 45-71 Zálivka kotevních šroubů, ocelových konstrukcí, různých dutin apod.. 3. V cenách jsou započteny i náklady na : a) úpravu, opracování a ošetření pracovních spár tlakovou vodou, vzduchem nebo odstraněním betonové vrstvy, b) spojovací vrstvu na pracovních spárách, c) ošetření a ochranu čerstvého betonu proti povětrnostním vlivům a proti vysýchání, d) odstranění drátů z líce konstrukce a na úpravu líce v místě po odstraněných drátech, e) osazení kotevních želez při betonování konstrukce, f) ztížení práce u drážek otvorů, kapes, injekčních trubek apod.. 4. V cenách z betonu pro konstrukce bílých van 321 32-12 nejsou započteny náklady na těsnění dilatačních a pracovních spar, tyto se oceňují cenami souborů cen 953 33 části A08 katalogu 801-1 Budovy a haly - zděné a monolitické. 5. Objem se stanoví v m3 betonové konstrukce; objem dutin jednotlivě do 0,20 m3 se od celkového objemu neodečítá. </t>
  </si>
  <si>
    <t>26</t>
  </si>
  <si>
    <t>321351010</t>
  </si>
  <si>
    <t>Bednění konstrukcí vodních staveb rovinné - zřízení</t>
  </si>
  <si>
    <t>-129786171</t>
  </si>
  <si>
    <t xml:space="preserve">Bednění konstrukcí z betonu prostého nebo železového vodních staveb  přehrad, jezů a plavebních komor, spodní stavby vodních elektráren, jader přehrad, odběrných věží a výpustných zařízení, opěrných zdí, šachet, šachtic a ostatních konstrukcí zřízení ploch rovinných</t>
  </si>
  <si>
    <t>https://podminky.urs.cz/item/CS_URS_2021_01/321351010</t>
  </si>
  <si>
    <t xml:space="preserve">Poznámka k souboru cen:_x000d_
1. Ceny jsou určeny pro: a) bednění prováděné v prostorách zapažených nebo nezapažených, b) bednění ploch vodorovných, svislých nebo skloněných, c) bednění v prostoru bez výztuže nebo s výztuží jakékoliv hustoty, d) bednění prováděné taženou lištou, taženým bedněním, prefabrikovaným bedněním apod., kromě betonového prefabrikovaného bednění. 2. Ceny neplatí pro: a) bednění pohledových betonů. Tyto náklady se oceňují individuálně; b) bednění konstrukcí spirál a savek. Tyto náklady se oceňují cenami souboru cen 321 35-6111 až -6940 Obednění a odbednění spirál a savek. c) bednění základových pasů, tyto práce lze ocenit cenami 27.35 katalogu 801-1. 3. V cenách jsou započteny i náklady na: a) podíl bednění otvorů, kapes, rýh, prostupů, výklenků apod. objemu jednotlivě do 1 m3, b) bednění v provedení, které nevyžaduje další úpravu betonových a železobetonových konstrukcí. 4. V cenách nejsou započteny náklady na podpěrné konstrukce; tyto se oceňují cenami katalogu 800-3 Lešení. 5. Plocha se stanoví v m2 rozvinuté plochy obedňované konstrukce. 6. Při výpočtu rozvinuté plochy obedňované konstrukce se neberou v úvahu otvory, kapsy, rýhy, prostupy, výklenky apod. objemu jednotlivě do 1 m3 . </t>
  </si>
  <si>
    <t>27</t>
  </si>
  <si>
    <t>321352010</t>
  </si>
  <si>
    <t>Bednění konstrukcí vodních staveb rovinné - odstranění</t>
  </si>
  <si>
    <t>-1554415358</t>
  </si>
  <si>
    <t xml:space="preserve">Bednění konstrukcí z betonu prostého nebo železového vodních staveb  přehrad, jezů a plavebních komor, spodní stavby vodních elektráren, jader přehrad, odběrných věží a výpustných zařízení, opěrných zdí, šachet, šachtic a ostatních konstrukcí odstranění ploch rovinných</t>
  </si>
  <si>
    <t>https://podminky.urs.cz/item/CS_URS_2021_01/321352010</t>
  </si>
  <si>
    <t>Vodorovné konstrukce</t>
  </si>
  <si>
    <t>28</t>
  </si>
  <si>
    <t>273313911</t>
  </si>
  <si>
    <t>Základové desky z betonu tř. C 30/37</t>
  </si>
  <si>
    <t>1299430895</t>
  </si>
  <si>
    <t>Základy z betonu prostého desky z betonu kamenem neprokládaného tř. C 30/37</t>
  </si>
  <si>
    <t>https://podminky.urs.cz/item/CS_URS_2021_01/273313911</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</si>
  <si>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t>
  </si>
  <si>
    <t>29</t>
  </si>
  <si>
    <t>278361111</t>
  </si>
  <si>
    <t>Výztuž betonového základu (podezdívky) svařovanými sítěmi Kari</t>
  </si>
  <si>
    <t>1761836194</t>
  </si>
  <si>
    <t>Výztuž základu (podezdívky) betonového ze svařovaných sítí z drátů typu KARI</t>
  </si>
  <si>
    <t>https://podminky.urs.cz/item/CS_URS_2021_01/278361111</t>
  </si>
  <si>
    <t xml:space="preserve">Poznámka k souboru cen:_x000d_
1. Položkou 278 36-1111 lze oceňovat i podezívky příček. </t>
  </si>
  <si>
    <t>30</t>
  </si>
  <si>
    <t>451315125</t>
  </si>
  <si>
    <t>Podkladní nebo výplňová vrstva z betonu C 16/20 tl do 150 mm</t>
  </si>
  <si>
    <t>-1342281688</t>
  </si>
  <si>
    <t xml:space="preserve">Podkladní a výplňové vrstvy z betonu prostého  tloušťky do 150 mm, z betonu C 16/20</t>
  </si>
  <si>
    <t>https://podminky.urs.cz/item/CS_URS_2021_01/451315125</t>
  </si>
  <si>
    <t xml:space="preserve">Poznámka k souboru cen:_x000d_
1. Cenu lze použít pro podkladní vrstvu z prostého betonu pod základové konstrukce. 2. Příplatek řeší náklady na vícepráce při ruční ukládce pro sklon podkladní vrstvy ve svahu (skluzy u opěry). 3. V cenách jsou započteny náklady na vlastní betonáž, rozhrnutí a případně hutnění betonu požadované konzistence, uhlazení horního povrchu podkladní vrstvy, ošetření a ochranu čerstvě uloženého betonu. 4. V cenách nejsou započteny náklady na: a) zhutnění podloží pod podkladní vrstvy a vyčištění základové spáry, tyto se oceňují cenami katalogu 800-2 Základy a zvláštní zakládání, b) podkladní vrstva ze štěrku hutněného u plošného založení, tyto se oceňují souborem cen 451 57-78 Podkladní a výplňová vrstva z kameniva, c) zhotovení bednění vrtací šablony pilot nebo odbourání hlav pilot ze železobetonu u základu založeného na pilotách. </t>
  </si>
  <si>
    <t>"Dlažba"12</t>
  </si>
  <si>
    <t>"Žlabovky-5 cm"227.8</t>
  </si>
  <si>
    <t>"Opevnění u připojení"12</t>
  </si>
  <si>
    <t>Součet</t>
  </si>
  <si>
    <t>31</t>
  </si>
  <si>
    <t>465512228</t>
  </si>
  <si>
    <t>Dlažba z lomového kamene na sucho se zalitím spár maltou cementovou tl 250 mm</t>
  </si>
  <si>
    <t>-812661838</t>
  </si>
  <si>
    <t xml:space="preserve">Dlažba z lomového kamene lomařsky upraveného  vodorovná nebo ve sklonu na sucho, se zalitím spár cementovou maltou MCs tl. 250 mm</t>
  </si>
  <si>
    <t>https://podminky.urs.cz/item/CS_URS_2021_01/465512228</t>
  </si>
  <si>
    <t xml:space="preserve">Poznámka k souboru cen:_x000d_
1. Ceny -1228 až -1428 lze použít i pro zřízení dlažby ve vodě při sloupci vodního polštáře do 100 mm. 2. V cenách jsou započteny i náklady na: a) napojení nové dlažby na dlažbu dosavadní, b) zřízení dlažby na plochách kuželových, c) zhotovení dlažby u schodů. 3. V cenách nejsou započteny náklady na podkladní betonovou vrstvu, tato vrstva se oceňuje cenami souboru cen 451 31-51 Podkladní a výplňové vrstvy z betonu prostého. </t>
  </si>
  <si>
    <t>32</t>
  </si>
  <si>
    <t>465928121</t>
  </si>
  <si>
    <t>Kladení dlažby dna melioračních kanálů ze žlabů hmotnosti do 60 kg na sucho se zalitím spár maltou</t>
  </si>
  <si>
    <t>2057924932</t>
  </si>
  <si>
    <t xml:space="preserve">Kladení dlažby  dna melioračních kanálů z prefabrikovaných žlabů na sucho se zalitím spár cementovou maltou hmotnosti jednotlivě do 60 kg</t>
  </si>
  <si>
    <t>https://podminky.urs.cz/item/CS_URS_2021_01/465928121</t>
  </si>
  <si>
    <t xml:space="preserve">Poznámka k souboru cen:_x000d_
1. Ceny -9111 a -9112 lze použít i pro zhotovení patky z tvárnic; množství jednotek se určuje v m2 součtu jednotlivých vrstev. 2. V cenách nejsou započteny náklady na dodání betonových nebo železobetonových tvárnic, prefabrikovaných žlabů a tvárnic ; tyto se oceňují ve specifikaci. Ztratné lze dohodnout ve výši 3 %. </t>
  </si>
  <si>
    <t>3797</t>
  </si>
  <si>
    <t>33</t>
  </si>
  <si>
    <t>R002</t>
  </si>
  <si>
    <t>Žlab odvodňovací TBZ 30/20/8</t>
  </si>
  <si>
    <t>874968187</t>
  </si>
  <si>
    <t>Komunikace</t>
  </si>
  <si>
    <t>34</t>
  </si>
  <si>
    <t>564752113</t>
  </si>
  <si>
    <t>Podklad z vibrovaného štěrku VŠ tl 170 mm</t>
  </si>
  <si>
    <t>1288640402</t>
  </si>
  <si>
    <t xml:space="preserve">Podklad nebo kryt z vibrovaného štěrku VŠ  s rozprostřením, vlhčením a zhutněním, po zhutnění tl. 170 mm</t>
  </si>
  <si>
    <t>https://podminky.urs.cz/item/CS_URS_2021_01/564752113</t>
  </si>
  <si>
    <t>35</t>
  </si>
  <si>
    <t>569751111</t>
  </si>
  <si>
    <t>Zpevnění krajnic kamenivem drceným tl 150 mm</t>
  </si>
  <si>
    <t>188044224</t>
  </si>
  <si>
    <t xml:space="preserve">Zpevnění krajnic nebo komunikací pro pěší  s rozprostřením a zhutněním, po zhutnění kamenivem drceným tl. 150 mm</t>
  </si>
  <si>
    <t>https://podminky.urs.cz/item/CS_URS_2021_01/569751111</t>
  </si>
  <si>
    <t xml:space="preserve">Poznámka k souboru cen:_x000d_
1. V cenách 51-11 až 55-11 jsou započteny i náklady na prohození zeminy. 2. V cenách 51-11 až 55-11 nejsou započteny náklady na: a) opatření zeminy a její přemístění k místu zabudování, které se oceňují podle čl. 3111 Všeobecných podmínek části A 01 tohoto katalogu, b) odklizení odpadu po prohození zeminy, které se oceňuje cenami části A 01 katalogu 800-1 Zemní práce. </t>
  </si>
  <si>
    <t>1132*0,5*2</t>
  </si>
  <si>
    <t>36</t>
  </si>
  <si>
    <t>577134121</t>
  </si>
  <si>
    <t>Asfaltový beton vrstva obrusná ACO 11 (ABS) tř. I tl 40 mm š přes 3 m z nemodifikovaného asfaltu</t>
  </si>
  <si>
    <t>-1429736387</t>
  </si>
  <si>
    <t xml:space="preserve">Asfaltový beton vrstva obrusná ACO 11 (ABS)  s rozprostřením a se zhutněním z nemodifikovaného asfaltu v pruhu šířky přes 3 m tř. I, po zhutnění tl. 40 mm</t>
  </si>
  <si>
    <t>https://podminky.urs.cz/item/CS_URS_2021_01/577134121</t>
  </si>
  <si>
    <t xml:space="preserve">Poznámka k souboru cen:_x000d_
1. Cenami 577 1.-40 lze oceňovat např. chodníky, úzké cesty a vjezdy v pruhu šířky do 1,5 m jakékoliv délky a jednotlivé plochy velikosti do 10 m2. 2. ČSN EN 13108-1 připouští pro ACO 11 pouze tl. 35 až 50 mm. </t>
  </si>
  <si>
    <t>37</t>
  </si>
  <si>
    <t>573231111</t>
  </si>
  <si>
    <t>Postřik živičný spojovací ze silniční emulze v množství 0,70 kg/m2</t>
  </si>
  <si>
    <t>-229962500</t>
  </si>
  <si>
    <t>Postřik spojovací PS bez posypu kamenivem ze silniční emulze, v množství 0,70 kg/m2</t>
  </si>
  <si>
    <t>https://podminky.urs.cz/item/CS_URS_2021_01/573231111</t>
  </si>
  <si>
    <t>38</t>
  </si>
  <si>
    <t>565155121</t>
  </si>
  <si>
    <t>Asfaltový beton vrstva podkladní ACP 16 (obalované kamenivo OKS) tl 70 mm š přes 3 m</t>
  </si>
  <si>
    <t>-359415368</t>
  </si>
  <si>
    <t xml:space="preserve">Asfaltový beton vrstva podkladní ACP 16 (obalované kamenivo střednězrnné - OKS)  s rozprostřením a zhutněním v pruhu šířky přes 3 m, po zhutnění tl. 70 mm</t>
  </si>
  <si>
    <t>https://podminky.urs.cz/item/CS_URS_2021_01/565155121</t>
  </si>
  <si>
    <t xml:space="preserve">Poznámka k souboru cen:_x000d_
1. Cenami 565 1.-510 lze oceňovat např. chodníky, úzké cesty a vjezdy v pruhu šířky do 1,5 m jakékoliv délky a jednotlivé plochy velikosti do 10 m2. 2. ČSN EN 13108-1 připouští pro ACP 16 pouze tl. 50 až 80 mm. </t>
  </si>
  <si>
    <t>39</t>
  </si>
  <si>
    <t>564851111</t>
  </si>
  <si>
    <t>Podklad ze štěrkodrtě ŠD tl 150 mm</t>
  </si>
  <si>
    <t>-206198889</t>
  </si>
  <si>
    <t xml:space="preserve">Podklad ze štěrkodrti ŠD  s rozprostřením a zhutněním, po zhutnění tl. 150 mm</t>
  </si>
  <si>
    <t>https://podminky.urs.cz/item/CS_URS_2021_01/564851111</t>
  </si>
  <si>
    <t>40</t>
  </si>
  <si>
    <t>561021131</t>
  </si>
  <si>
    <t>Zřízení podkladu ze zeminy upravené vápnem, cementem, směsnými pojivy tl 200 mm plochy přes 5000 m2</t>
  </si>
  <si>
    <t>-863443403</t>
  </si>
  <si>
    <t>Zřízení podkladu ze zeminy upravené hydraulickými pojivy vápnem, cementem nebo směsnými pojivy (materiál ve specifikaci) s rozprostřením, promísením, vlhčením, zhutněním a ošetřením vodou plochy přes 5 000 m2, tloušťka po zhutnění přes 150 do 200 mm</t>
  </si>
  <si>
    <t>https://podminky.urs.cz/item/CS_URS_2021_01/561021131</t>
  </si>
  <si>
    <t xml:space="preserve">Poznámka k souboru cen:_x000d_
1. Ceny lze použít i v případě, že se vlastnosti zeminy zlepší nakupovaným materiálem, který se oceňuje ve specifikaci. 2. V cenách nejsou započteny náklady na odkop a srovnání zeminy, příp. získání zeminy a rozprostření zeminy do patřičných nivelet a sklonů před úpravou. Tyto práce se oceňují cenami katalogu 800-1 Zemní práce. 3. V cenách nejsou započteny náklady na dodání hydraulických pojiv a přísad; tato dodávka se oceňuje ve specifikaci. Doporučené množství pojiva v % objemové hmotnosti zhutněné zeminy: a) u cen 561 0.-11 pro úpravu vápnem, cementem a směsným i pojivy - vápno, bezprašné vápno ............................2-3 % - cement .......................................................4-6 % - směsná hydraulická pojiva ........................2-5 % b) u cen 561 0.-12 cementem s přísadami na bázi zeolitů a minerálů - cement .......................................................9-14 % - pojiva ...............................................0,09- 0,14 % 4. Předpokládaná objemová hmotnost zeminy je 1 750 kg/m3 . 5. Přesné množství pojiva se stanoví inženýrsko-geologickým průzkumem na základě průkazní zkoušky. 6. Orientační hmotnosti pojiva na 1 m3 zhutněné zeminy je uvedena v příloze č. 5, tabulce č. 1. 7. Hmotnost přidávaného pojiva se nezapočítává do výpočtu přesunu hmot. 8. V cenách nejsou započteny náklady na odstranění překážek nebo objektů. 9. Ceny 561 01-11.. pro tl. vrstvy 150 mm a ceny 561 02-11.. pro tl. vrstvy 200 mm jsou určeny především pro cyklostezky. Doporučené množství pojiva pro cyklostezky je 8-10 % objemové hmotnosti zeminy. </t>
  </si>
  <si>
    <t>41</t>
  </si>
  <si>
    <t>58530170</t>
  </si>
  <si>
    <t>vápno nehašené CL 90-Q pro úpravu zemin standardní</t>
  </si>
  <si>
    <t>1613378876</t>
  </si>
  <si>
    <t>6633.52*0.2*0.04</t>
  </si>
  <si>
    <t>42</t>
  </si>
  <si>
    <t>59217029</t>
  </si>
  <si>
    <t>obrubník betonový silniční nájezdový 1000x150x150mm</t>
  </si>
  <si>
    <t>m</t>
  </si>
  <si>
    <t>-927620070</t>
  </si>
  <si>
    <t>43</t>
  </si>
  <si>
    <t>916231213</t>
  </si>
  <si>
    <t>Osazení chodníkového obrubníku betonového stojatého s boční opěrou do lože z betonu prostého</t>
  </si>
  <si>
    <t>-1448334406</t>
  </si>
  <si>
    <t>Osazení chodníkového obrubníku betonového se zřízením lože, s vyplněním a zatřením spár cementovou maltou stojatého s boční opěrou z betonu prostého, do lože z betonu prostého</t>
  </si>
  <si>
    <t>https://podminky.urs.cz/item/CS_URS_2021_01/916231213</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</si>
  <si>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4. Měrná jednotka u příplatků je m délky obrubníku. </t>
  </si>
  <si>
    <t>44</t>
  </si>
  <si>
    <t>291211111</t>
  </si>
  <si>
    <t>Zřízení plochy ze silničních panelů do lože tl 50 mm z kameniva</t>
  </si>
  <si>
    <t>-212440057</t>
  </si>
  <si>
    <t xml:space="preserve">Zřízení zpevněné plochy ze silničních panelů  osazených do lože tl. 50 mm z kameniva</t>
  </si>
  <si>
    <t>https://podminky.urs.cz/item/CS_URS_2021_01/291211111</t>
  </si>
  <si>
    <t xml:space="preserve">Poznámka k souboru cen:_x000d_
1. Ceny jsou určeny pro zpevnění plochy při zakládání objektů mechanizmy o hmotnosti přes 20 t. 2. V ceně jsou započteny i náklady na: a) kamenivo frakce 0 - 32 mm, b) rozprostření podkladu, c) osazení silničních panelů. 3. V ceně nejsou započteny náklady na dodávku silničních panelů; tato dodávka se oceňuje ve specifikaci s dvojnásobnou obratovostí. Předepíše-li projekt ponechat tento materiál jako trvale zabudovaný i po založení objektu, oceňuje se toto dodání bez obratovosti. </t>
  </si>
  <si>
    <t>45</t>
  </si>
  <si>
    <t>59381136</t>
  </si>
  <si>
    <t>panel silniční 2,00x1,00x0,15m</t>
  </si>
  <si>
    <t>756305611</t>
  </si>
  <si>
    <t>P</t>
  </si>
  <si>
    <t>Poznámka k položce:_x000d_
- obratovost 5x_x000d_
- včetně doparvy na stavbu a zpět</t>
  </si>
  <si>
    <t>10*0,2 'Přepočtené koeficientem množství</t>
  </si>
  <si>
    <t>46</t>
  </si>
  <si>
    <t>599141111</t>
  </si>
  <si>
    <t>Vyplnění spár mezi silničními dílci živičnou zálivkou</t>
  </si>
  <si>
    <t>2095540142</t>
  </si>
  <si>
    <t xml:space="preserve">Vyplnění spár mezi silničními dílci jakékoliv tloušťky  živičnou zálivkou</t>
  </si>
  <si>
    <t>https://podminky.urs.cz/item/CS_URS_2021_01/599141111</t>
  </si>
  <si>
    <t xml:space="preserve">Poznámka k souboru cen:_x000d_
1. Ceny lze použít i pro vyplnění spár podkladu z betonu prostého, který se oceňuje cenami souboru cen 567 1 . - . . Podklad z prostého betonu. 2. V ceně 14-1111 jsou započteny i náklady na vyčištění spár. </t>
  </si>
  <si>
    <t>47</t>
  </si>
  <si>
    <t>569903311</t>
  </si>
  <si>
    <t>Zřízení zemních krajnic se zhutněním</t>
  </si>
  <si>
    <t>-1253906449</t>
  </si>
  <si>
    <t xml:space="preserve">Zřízení zemních krajnic z hornin jakékoliv třídy  se zhutněním</t>
  </si>
  <si>
    <t>https://podminky.urs.cz/item/CS_URS_2021_01/569903311</t>
  </si>
  <si>
    <t xml:space="preserve">Poznámka k souboru cen:_x000d_
1. Ceny jsou určeny pro jakoukoliv tloušťku krajnice. 2. V cenách nejsou započteny náklady na opatření zeminy a její přemístění k místu zabudování, které se oceňují podle ustanovení čl. 3111 Všeobecných podmínek části A 01 tohoto katalogu. </t>
  </si>
  <si>
    <t>48</t>
  </si>
  <si>
    <t>573312611</t>
  </si>
  <si>
    <t>Prolití podkladu asfaltem v množství 7 kg/m2</t>
  </si>
  <si>
    <t>-453351664</t>
  </si>
  <si>
    <t xml:space="preserve">Prolití podkladu nebo krytu z kameniva  asfaltem, v množství 7,00 kg/m2</t>
  </si>
  <si>
    <t>https://podminky.urs.cz/item/CS_URS_2021_01/573312611</t>
  </si>
  <si>
    <t xml:space="preserve">Poznámka k souboru cen:_x000d_
1. V cenách nejsou započteny náklady na posyp kamenivem, které se oceňuje takto : a) posyp včetně zhutnění cenami souboru cen 571 90- . . Posyp podkladu nebo krytu části A 01 tohoto katalogu, b) posyp bez zhutnění cenami souboru cen 572 40-41 Posyp podkladu nebo krytu části C 01 tohoto katalogu. </t>
  </si>
  <si>
    <t>49</t>
  </si>
  <si>
    <t>597361121</t>
  </si>
  <si>
    <t>Svodnice ocelová š 120 mm kotvená do betonu</t>
  </si>
  <si>
    <t>-339329010</t>
  </si>
  <si>
    <t>Svodnice vody ocelová šířky 120 mm, kotvená do betonu</t>
  </si>
  <si>
    <t>https://podminky.urs.cz/item/CS_URS_2021_01/597361121</t>
  </si>
  <si>
    <t xml:space="preserve">Poznámka k souboru cen:_x000d_
1. V cenách jsou započteny i náklady na zemní práce potřebné k provedení rýhy v tělese cesty a zásyp svodnice. </t>
  </si>
  <si>
    <t>50</t>
  </si>
  <si>
    <t>914531111</t>
  </si>
  <si>
    <t>Montáž nástavce na sloupky velikosti do 1 m2 pro uchycení dopravních značek</t>
  </si>
  <si>
    <t>-872622503</t>
  </si>
  <si>
    <t xml:space="preserve">Montáž konzol nebo nástavců pro osazení dopravních značek  velikosti do 1 m2 na sloupek</t>
  </si>
  <si>
    <t xml:space="preserve">Poznámka k souboru cen:_x000d_
1. V ceně nejsou započteny náklady na: a) dodání konzol nebo nástavců, tyto se oceňují ve specifikaci, b) ochranné nátěry nástavce, tyto se oceňují příslušnými cenami katalogu 800-783 Nátěry. </t>
  </si>
  <si>
    <t>51</t>
  </si>
  <si>
    <t>JTA.0013702.URS</t>
  </si>
  <si>
    <t>EXTRUNET - výstražná fólie z polyethylenu šíře 33cm</t>
  </si>
  <si>
    <t>-1924979631</t>
  </si>
  <si>
    <t>52</t>
  </si>
  <si>
    <t>40445620</t>
  </si>
  <si>
    <t>zákazové, příkazové dopravní značky B1-B34, C1-15 700mm</t>
  </si>
  <si>
    <t>1347035837</t>
  </si>
  <si>
    <t>53</t>
  </si>
  <si>
    <t>40445162</t>
  </si>
  <si>
    <t>sloupek směrový silniční plastový 1,0m</t>
  </si>
  <si>
    <t>-624080024</t>
  </si>
  <si>
    <t>54</t>
  </si>
  <si>
    <t>Žlab ACO DRAIN V500</t>
  </si>
  <si>
    <t>1260835427</t>
  </si>
  <si>
    <t xml:space="preserve">Poznámka k souboru cen:_x000d_
1. V cenách jsou započteny i náklady na předepsané obetonování a lože z betonu. 2. V cenách nejsou započteny náklady na: a) přípojné kanalizační potrubí, které se oceňuje cenami části A 03 katalogu 827-1 Vedení trubní dálková a přípojná - vodovody a kanalizace, b) zemní práce, které se oceňují cenami katalogu 800-1 Zemní práce. </t>
  </si>
  <si>
    <t>"Žlab ACO DRAIN V500"42</t>
  </si>
  <si>
    <t>Trubní vedení</t>
  </si>
  <si>
    <t>55</t>
  </si>
  <si>
    <t>871228111</t>
  </si>
  <si>
    <t>Kladení drenážního potrubí z tvrdého PVC průměru do 150 mm</t>
  </si>
  <si>
    <t>-1631764153</t>
  </si>
  <si>
    <t xml:space="preserve">Kladení drenážního potrubí z plastických hmot  do připravené rýhy z tvrdého PVC, průměru přes 90 do 150 mm</t>
  </si>
  <si>
    <t>https://podminky.urs.cz/item/CS_URS_2021_01/871228111</t>
  </si>
  <si>
    <t xml:space="preserve">Poznámka k souboru cen:_x000d_
1. Ceny 21-9111 a 21-9113 jsou určeny v zemině třídy 1 až 4. 2. Ceny 21-8113, 21-9111 a 21-9113 lze použít i pro potrubí s prefabrikovaným filtrem. 3. V cenách 21-9111 a 21-9113 jsou započteny i náklady na: a) proříznutí rýhy, b) vtažení flexibilního potrubí. 4. V cenách nejsou započteny náklady na dodání trub a tvarovek z plastických hmot a kameniva; tyto se oceňují ve specifikaci. Ztratné lze dohodnout ve výši 1 % na dodání trub a tvarovek z plastických hmot a 5% na dodání kameniva. </t>
  </si>
  <si>
    <t>56</t>
  </si>
  <si>
    <t>899621111</t>
  </si>
  <si>
    <t>Obetonování drenážního potrubí betonem tř. C12/15 do 150 mm trub DN 100</t>
  </si>
  <si>
    <t>-2066165811</t>
  </si>
  <si>
    <t xml:space="preserve">Obetonování drenážního potrubí prostým betonem  tl. obetonování do 150 mm, trub DN do 100</t>
  </si>
  <si>
    <t>https://podminky.urs.cz/item/CS_URS_2021_01/899621111</t>
  </si>
  <si>
    <t>"Chránička kabelu Cetin"11.4</t>
  </si>
  <si>
    <t>57</t>
  </si>
  <si>
    <t>871310320</t>
  </si>
  <si>
    <t>Montáž kanalizačního potrubí hladkého plnostěnného SN 12 z polypropylenu DN 150</t>
  </si>
  <si>
    <t>-1932218348</t>
  </si>
  <si>
    <t>Montáž kanalizačního potrubí z plastů z polypropylenu PP hladkého plnostěnného SN 12 DN 150</t>
  </si>
  <si>
    <t>https://podminky.urs.cz/item/CS_URS_2021_01/871310320</t>
  </si>
  <si>
    <t xml:space="preserve">Poznámka k souboru cen:_x000d_
1. V cenách montáže potrubí nejsou započteny náklady na dodání trub, elektrospojek a těsnicích kroužků pokud tyto nejsou součástí dodávky potrubí. Tyto náklady se oceňují ve specifikaci. 2. V cenách potrubí z trubek polyetylenových a polypropylenových nejsou započteny náklady na dodání tvarovek použitých pro napojení na jiný druh potrubí; tvarovky se oceňují ve specifikaci. 3. Ztratné lze dohodnout: a) u trub kanalizačních z tvrdého PVC ve směrné výši 3 %, b) u trub polyetylenových a polypropylenových ve směrné výši 1,5. </t>
  </si>
  <si>
    <t>58</t>
  </si>
  <si>
    <t>871315241</t>
  </si>
  <si>
    <t>Kanalizační potrubí z tvrdého PVC vícevrstvé tuhost třídy SN12 DN 150</t>
  </si>
  <si>
    <t>-1227244364</t>
  </si>
  <si>
    <t>Kanalizační potrubí z tvrdého PVC v otevřeném výkopu ve sklonu do 20 %, hladkého plnostěnného vícevrstvého, tuhost třídy SN 12 DN 150</t>
  </si>
  <si>
    <t>https://podminky.urs.cz/item/CS_URS_2021_01/871315241</t>
  </si>
  <si>
    <t xml:space="preserve">Poznámka k souboru cen:_x000d_
1. V cenách jsou započteny i náklady na dodání trub včetně gumového těsnění. 2. Použití trub dle tuhostí: a) třída SN 4: kanalizační sítě, přípojky, odvodňování pozemků s výškou krytí až 4 m b) třída SN 8: kanalizační sítě v nestandartních podmínkách uložení, vysoké teplotní a mechanické zatížení s výškou krytí do 8 m c) SN 10: kanalizační sítě, přípojky, odvodňování pozemků s výškou krytí &amp;gt; 8 m d) třída SN 12: kanalizační sítě s vysokým statickým zatížením a dynamickými rázy, při rychlosti média až 15 m/s a výškou krytí 0,7-10 m e) třída SN 16: kanalizační sítě s vysokým statickým zatížením a dynamickými rázy avýškou krytí 0,5-12 m. </t>
  </si>
  <si>
    <t>59</t>
  </si>
  <si>
    <t>895931111</t>
  </si>
  <si>
    <t>Vpusti kanalizačních horské z betonu prostého C12/15 velikosti 1200/600 mm</t>
  </si>
  <si>
    <t>-809027432</t>
  </si>
  <si>
    <t xml:space="preserve">Vpusti kanalizační horské  z betonu prostého tř. C 12/15 velikosti 1200/600 mm</t>
  </si>
  <si>
    <t>https://podminky.urs.cz/item/CS_URS_2021_01/895931111</t>
  </si>
  <si>
    <t xml:space="preserve">Poznámka k souboru cen:_x000d_
1. V cenách jsou započteny i náklady na podkladní desku z betonu tř. C 12/15. 2. V cenách nejsou započteny náklady na: a) litinové mříže; osazení mříží se oceňuje cenami souboru cen 899 20- . 1 Osazení mříží litinových včetně rámů a košů na bahno části A 01 tohoto katalogu; dodání mříží se oceňuje ve specifikaci, b) podkladní prstence; tyto se oceňují cenami souboru cen 452 38- . 1 Podkladní a vyrovnávací konstrukce z betonu části A 01 tohoto katalogu. 3. Pro výpočet přesunu hmot se celková hmotnost položky sníží o hmotnost betonu, pokud je beton dodáván přímo na místo zabudování nebo do prostoru technologické manipulace. </t>
  </si>
  <si>
    <t>60</t>
  </si>
  <si>
    <t>R004</t>
  </si>
  <si>
    <t>Osazení horské vpusti</t>
  </si>
  <si>
    <t>stavba</t>
  </si>
  <si>
    <t>-291386327</t>
  </si>
  <si>
    <t>61</t>
  </si>
  <si>
    <t>211531111</t>
  </si>
  <si>
    <t>Výplň odvodňovacích žeber nebo trativodů kamenivem hrubým drceným frakce 16 až 63 mm</t>
  </si>
  <si>
    <t>-243731278</t>
  </si>
  <si>
    <t xml:space="preserve">Výplň kamenivem do rýh odvodňovacích žeber nebo trativodů  bez zhutnění, s úpravou povrchu výplně kamenivem hrubým drceným frakce 16 až 63 mm</t>
  </si>
  <si>
    <t>https://podminky.urs.cz/item/CS_URS_2021_01/211531111</t>
  </si>
  <si>
    <t xml:space="preserve">Poznámka k souboru cen:_x000d_
1. V ceně 51-1111 jsou započteny i náklady na průduchy vytvořené z lomového kamene. 2. V cenách 52-1111 až 58-1111 nejsou započteny náklady na zřízení průduchů; tyto práce se oceňují cenami: a) souboru cen 212 71-11 Trativody z trub z prostého betonu bez lože, b) souboru cen 212 75-5 . Trativody bez lože z drenážních trubek. 3. Množství měrných jednotek se určuje v m3 vyplňovaného prostoru. Objem potrubí a lože se do vyplňovaného prostoru nezapočítává. </t>
  </si>
  <si>
    <t>0,4*0,3*1132</t>
  </si>
  <si>
    <t>62</t>
  </si>
  <si>
    <t>28611223</t>
  </si>
  <si>
    <t>trubka drenážní flexibilní celoperforovaná PVC-U SN 4 DN 100 pro meliorace, dočasné nebo odlehčovací drenáže</t>
  </si>
  <si>
    <t>1288312542</t>
  </si>
  <si>
    <t>63</t>
  </si>
  <si>
    <t>899722114</t>
  </si>
  <si>
    <t>Krytí potrubí z plastů výstražnou fólií z PVC 40 cm</t>
  </si>
  <si>
    <t>1254057013</t>
  </si>
  <si>
    <t>Krytí potrubí z plastů výstražnou fólií z PVC šířky 40 cm</t>
  </si>
  <si>
    <t>https://podminky.urs.cz/item/CS_URS_2021_01/899722114</t>
  </si>
  <si>
    <t>Ostatní konstrukce a práce, bourání</t>
  </si>
  <si>
    <t>64</t>
  </si>
  <si>
    <t>936173112</t>
  </si>
  <si>
    <t>Osazování ocelových konstrukcí na zdi a valy hmotnosti do 50 kg</t>
  </si>
  <si>
    <t>1264450541</t>
  </si>
  <si>
    <t xml:space="preserve">Osazení doplňkových ocelových konstrukcí na konstrukcích zdí a valů  o hmotnosti jednotlivě přes 20 do 50 kg</t>
  </si>
  <si>
    <t>https://podminky.urs.cz/item/CS_URS_2021_01/936173112</t>
  </si>
  <si>
    <t xml:space="preserve">Poznámka k souboru cen:_x000d_
1. Ceny lze použít i pro osazení konzol pro uchycení potrubí, ocelových lávek, osvětlovacích těles a pod. 2. V cenách nejsou započteny náklady na nutné podpěrné konstrukce. Tyto konstrukce se oceňují cenami katalogu 800-3 Lešení. 3. V cenách nejsou započteny náklady na ocelové konstrukce. Jejich dodání se oceňuje ve specifikaci. Ztratné lze dohodnout ve výši 1 %. </t>
  </si>
  <si>
    <t>65</t>
  </si>
  <si>
    <t>R001</t>
  </si>
  <si>
    <t>Ocelové nosiče HEB</t>
  </si>
  <si>
    <t>-990883420</t>
  </si>
  <si>
    <t>Ocelové nosiče HEB, výška 100 mm</t>
  </si>
  <si>
    <t>171*3</t>
  </si>
  <si>
    <t>66</t>
  </si>
  <si>
    <t>153111114</t>
  </si>
  <si>
    <t>Příčné řezání ocelových zaberaněných štětovnic z terénu</t>
  </si>
  <si>
    <t>-2125857484</t>
  </si>
  <si>
    <t xml:space="preserve">Úprava ocelových štětovnic pro štětové stěny  řezání z terénu, štětovnic zaberaněných příčné</t>
  </si>
  <si>
    <t>https://podminky.urs.cz/item/CS_URS_2021_01/153111114</t>
  </si>
  <si>
    <t xml:space="preserve">Poznámka k souboru cen:_x000d_
1. V cenách nejsou započteny náklady na: a) dodání štětovnic trvale zabudovaných; tyto náklady se oceňují ve specifikaci, b) opotřebení štětovnic dočasně zabudovaných; tyto náklady se oceňují ve specifikaci jako 0,5 násobek pořizovací ceny materiálu, c) zřízení stěn z ocelových štětovnic - beraněných; tyto náklady se oceňují cenami souboru cen 153 11-2 Stěny beraněné z ocelových štětovnic, - nasazených; tyto náklady se oceňují cenami souboru cen 153 11-4 Zřízení štětových stěn z ocelových štětovnic, válcovaných tyčí nebo kolejnic nasazených. </t>
  </si>
  <si>
    <t>67</t>
  </si>
  <si>
    <t>153112121</t>
  </si>
  <si>
    <t>Zaberanění ocelových štětovnic na dl do 4 m ve standardních podmínkách z terénu</t>
  </si>
  <si>
    <t>-238196064</t>
  </si>
  <si>
    <t xml:space="preserve">Zřízení beraněných stěn z ocelových štětovnic  z terénu zaberanění štětovnic ve standardních podmínkách, délky do 4 m</t>
  </si>
  <si>
    <t>https://podminky.urs.cz/item/CS_URS_2021_01/153112121</t>
  </si>
  <si>
    <t xml:space="preserve">Poznámka k souboru cen:_x000d_
1. V cenách -2111 a -2112 jsou započteny i náklady na případné zdvojování štětovnic. 2. V cenách nejsou započteny náklady na: a) dodání nebo opotřebení štětovnic. - dodání štětovnic trvale zabudovaných se oceňuje ve specifikaci. - opotřebení štětovnic dočasně zabudovaných se oceňuje ve specifikaci jako 0,5 násobek pořizovací ceny materiálu. b) úpravu štětovnic pro manipulaci, řezání nebo sváření, tyto úpravy se oceňují cenami 153 11-1. . . Úprava ocelových štětovnic </t>
  </si>
  <si>
    <t>"Zaražení ocelových H profilů"171*0.1*1</t>
  </si>
  <si>
    <t>68</t>
  </si>
  <si>
    <t>60556102</t>
  </si>
  <si>
    <t>řezivo dubové sušené tl 60mm</t>
  </si>
  <si>
    <t>-500959880</t>
  </si>
  <si>
    <t>340*2*0.06</t>
  </si>
  <si>
    <t>69</t>
  </si>
  <si>
    <t>R10</t>
  </si>
  <si>
    <t>Osazení fošen</t>
  </si>
  <si>
    <t>2117651006</t>
  </si>
  <si>
    <t>340*2</t>
  </si>
  <si>
    <t>70</t>
  </si>
  <si>
    <t>938902203</t>
  </si>
  <si>
    <t>Čištění příkopů ručně š dna do 400 mm objem nánosu do 0,50 m3/m</t>
  </si>
  <si>
    <t>-393749402</t>
  </si>
  <si>
    <t>Čištění příkopů komunikací s odstraněním travnatého porostu nebo nánosu s naložením na dopravní prostředek nebo s přemístěním na hromady na vzdálenost do 20 m ručně při šířce dna do 400 mm a objemu nánosu přes 0,30 do 0,50 m3/m</t>
  </si>
  <si>
    <t>https://podminky.urs.cz/item/CS_URS_2021_01/938902203</t>
  </si>
  <si>
    <t xml:space="preserve">Poznámka k souboru cen:_x000d_
1. Ceny nelze použít pro čištění příkopů zakrytých; toto čištění se oceňuje individuálně. 2. Pro volbu ceny se objem nánosu na 1 m délky příkopu určí jako podíl celkového množství nánosu všech příkopů objektu a jejich celkové délky. 3. V cenách nejsou započteny náklady na vodorovnou dopravu odstraněného materiálu, která se oceňuje cenami souboru cen 997 22-15 Vodorovná doprava suti. </t>
  </si>
  <si>
    <t>"silniční příkop" 50+20</t>
  </si>
  <si>
    <t>998</t>
  </si>
  <si>
    <t>Přesun hmot</t>
  </si>
  <si>
    <t>71</t>
  </si>
  <si>
    <t>998225111</t>
  </si>
  <si>
    <t>Přesun hmot pro pozemní komunikace s krytem z kamene, monolitickým betonovým nebo živičným</t>
  </si>
  <si>
    <t>-1124839284</t>
  </si>
  <si>
    <t xml:space="preserve">Přesun hmot pro komunikace s krytem z kameniva, monolitickým betonovým nebo živičným  dopravní vzdálenost do 200 m jakékoliv délky objektu</t>
  </si>
  <si>
    <t>https://podminky.urs.cz/item/CS_URS_2021_01/998225111</t>
  </si>
  <si>
    <t xml:space="preserve">Poznámka k souboru cen:_x000d_
1. Ceny lze použít i pro plochy letišť s krytem monolitickým betonovým nebo živičným. </t>
  </si>
  <si>
    <t>0.116+17.301+302.531+5785.936+1720.332+63.518</t>
  </si>
  <si>
    <t>VRN</t>
  </si>
  <si>
    <t>Vedlejší rozpočtové náklady</t>
  </si>
  <si>
    <t>72</t>
  </si>
  <si>
    <t>012103000</t>
  </si>
  <si>
    <t>Geodetické práce před výstavbou</t>
  </si>
  <si>
    <t>741278697</t>
  </si>
  <si>
    <t>https://podminky.urs.cz/item/CS_URS_2021_01/012103000</t>
  </si>
  <si>
    <t xml:space="preserve">Poznámka k souboru cen:_x000d_
1. Více informací o volbě, obsahu a způsobu ocenění jednotlivých titulů viz Příloha 01 Průzkumné, geodetické a projektové práce. </t>
  </si>
  <si>
    <t>73</t>
  </si>
  <si>
    <t>013254000</t>
  </si>
  <si>
    <t>Dokumentace skutečného provedení stavby</t>
  </si>
  <si>
    <t>-775463629</t>
  </si>
  <si>
    <t>https://podminky.urs.cz/item/CS_URS_2021_01/013254000</t>
  </si>
  <si>
    <t>74</t>
  </si>
  <si>
    <t>030001000</t>
  </si>
  <si>
    <t>Zařízení staveniště</t>
  </si>
  <si>
    <t>715227106</t>
  </si>
  <si>
    <t>https://podminky.urs.cz/item/CS_URS_2021_01/030001000</t>
  </si>
  <si>
    <t xml:space="preserve">Poznámka k souboru cen:_x000d_
1. Více informací o volbě, obsahu a způsobu ocenění jednotlivých titulů viz příslušné Přílohy 01 až 09. </t>
  </si>
  <si>
    <t>75</t>
  </si>
  <si>
    <t>034303000</t>
  </si>
  <si>
    <t>Dopravní značení na staveništi</t>
  </si>
  <si>
    <t>-1538754084</t>
  </si>
  <si>
    <t>https://podminky.urs.cz/item/CS_URS_2021_01/034303000</t>
  </si>
  <si>
    <t xml:space="preserve">Poznámka k souboru cen:_x000d_
1. Více informací o volbě, obsahu a způsobu ocenění jednotlivých titulů viz Příloha 03 Zařízení staveniště. </t>
  </si>
  <si>
    <t>76</t>
  </si>
  <si>
    <t>043134000</t>
  </si>
  <si>
    <t>Zkoušky zatěžovací</t>
  </si>
  <si>
    <t>ks</t>
  </si>
  <si>
    <t>2011039872</t>
  </si>
  <si>
    <t>https://podminky.urs.cz/item/CS_URS_2021_01/043134000</t>
  </si>
  <si>
    <t xml:space="preserve">Poznámka k souboru cen:_x000d_
1. Více informací o volbě, obsahu a způsobu ocenění jednotlivých titulů viz Příloha 04 Inženýrská činnost. </t>
  </si>
  <si>
    <t>77</t>
  </si>
  <si>
    <t>R003</t>
  </si>
  <si>
    <t>Ochrana sloupů VN při výstavbě</t>
  </si>
  <si>
    <t>-874201541</t>
  </si>
  <si>
    <t>78</t>
  </si>
  <si>
    <t>R005</t>
  </si>
  <si>
    <t>Ochrana vedení CETIN</t>
  </si>
  <si>
    <t>512</t>
  </si>
  <si>
    <t>-858657914</t>
  </si>
  <si>
    <t>Poznámka k položce:_x000d_
délka cca 23 m</t>
  </si>
  <si>
    <t>79</t>
  </si>
  <si>
    <t>011314000</t>
  </si>
  <si>
    <t>Archeologický dohled</t>
  </si>
  <si>
    <t>1516970895</t>
  </si>
  <si>
    <t>https://podminky.urs.cz/item/CS_URS_2021_01/011314000</t>
  </si>
  <si>
    <t>02 - Polní cesta PC10-SO-02</t>
  </si>
  <si>
    <t xml:space="preserve">    4 - Vodorovné konstrukce</t>
  </si>
  <si>
    <t xml:space="preserve">5 -  Komunikace pozemní</t>
  </si>
  <si>
    <t>998 - Přesun hmot</t>
  </si>
  <si>
    <t>730603054</t>
  </si>
  <si>
    <t>-277733567</t>
  </si>
  <si>
    <t>-950555023</t>
  </si>
  <si>
    <t>1041101007</t>
  </si>
  <si>
    <t>1188774162</t>
  </si>
  <si>
    <t>"Přebytečná ornice"50.76</t>
  </si>
  <si>
    <t>1190212387</t>
  </si>
  <si>
    <t>407170862</t>
  </si>
  <si>
    <t>2077.125*16</t>
  </si>
  <si>
    <t>-837333484</t>
  </si>
  <si>
    <t>-1915729176</t>
  </si>
  <si>
    <t>"Hmotnost v tunách"2077.125*1.7</t>
  </si>
  <si>
    <t>750684778</t>
  </si>
  <si>
    <t>-506905556</t>
  </si>
  <si>
    <t>-1988452552</t>
  </si>
  <si>
    <t>499611376</t>
  </si>
  <si>
    <t>3946.41*0.035</t>
  </si>
  <si>
    <t>-1951266035</t>
  </si>
  <si>
    <t>-1711495837</t>
  </si>
  <si>
    <t>97194620</t>
  </si>
  <si>
    <t>-246774723</t>
  </si>
  <si>
    <t>183102134</t>
  </si>
  <si>
    <t>Hloubení jamek bez výměny půdy zeminy tř 1 až 4 objem do 0,125 m3 ve svahu do 1:2</t>
  </si>
  <si>
    <t>974553795</t>
  </si>
  <si>
    <t xml:space="preserve">Hloubení jamek pro vysazování rostlin v zemině tř.1 až 4 bez výměny půdy  na svahu přes 1:5 do 1:2, objemu přes 0,05 do 0,125 m3</t>
  </si>
  <si>
    <t>https://podminky.urs.cz/item/CS_URS_2021_01/183102134</t>
  </si>
  <si>
    <t xml:space="preserve">Poznámka k souboru cen:_x000d_
1. V cenách jsou započteny i náklady na případné naložení přebytečných výkopků na dopravní prostředek, odvoz na vzdálenost do 20 km a složení výkopků. 2. V cenách nejsou započteny náklady na uložení odpadu na skládku. 3. V cenách o sklonu svahu přes 1:1 jsou uvažovány podmínky pro svahy běžně schůdné; bez použití lezeckých technik. V případě použití lezeckých technik se tyto náklady oceňují individuálně. </t>
  </si>
  <si>
    <t>184102122</t>
  </si>
  <si>
    <t>Výsadba dřeviny s balem D do 0,3 m do jamky se zalitím ve svahu do 1:2</t>
  </si>
  <si>
    <t>-512963053</t>
  </si>
  <si>
    <t xml:space="preserve">Výsadba dřeviny s balem do předem vyhloubené jamky se zalitím  na svahu přes 1:5 do 1:2, při průměru balu přes 200 do 300 mm</t>
  </si>
  <si>
    <t>https://podminky.urs.cz/item/CS_URS_2021_01/184102122</t>
  </si>
  <si>
    <t xml:space="preserve">Poznámka k souboru cen:_x000d_
1. Ceny lze použít i pro dřeviny pěstované v nádobách. 2. V cenách nejsou započteny náklady na vysazované dřeviny, tyto se oceňují ve specifikaci. 3. V cenách o sklonu svahu přes 1:1 jsou uvažovány podmínky pro svahy běžně schůdné; bez použití lezeckých technik. V případě použití lezeckých technik se tyto náklady oceňují individuálně. </t>
  </si>
  <si>
    <t>02650381</t>
  </si>
  <si>
    <t>jeřáb ptačí /Sorbus aucuparia/ 150-200cm</t>
  </si>
  <si>
    <t>-1989223022</t>
  </si>
  <si>
    <t>184813121</t>
  </si>
  <si>
    <t>Ochrana dřevin před okusem mechanicky pletivem v rovině a svahu do 1:5</t>
  </si>
  <si>
    <t>-1523914146</t>
  </si>
  <si>
    <t>Ochrana dřevin před okusem zvěří mechanicky v rovině nebo ve svahu do 1:5, pletivem, výšky do 2 m</t>
  </si>
  <si>
    <t>https://podminky.urs.cz/item/CS_URS_2021_01/184813121</t>
  </si>
  <si>
    <t xml:space="preserve">Poznámka k souboru cen:_x000d_
1. V ceně -3121 jsou započteny i náklady na spojení konců drátů po celé výšce pletiva a donesení připravených dílů pletiva k vybraným stromům na vzdálenost do 50 m. 2. V cenách prací -3131 až -3134 se provádí: a) sazenice listnaté - nátěr celého vrcholového výhonu s terminálním pupenem, b) sazenice jehličnaté - natírá se terminální pupen i s postraními větvemi horního přeslenu. 3. V ceně - 3121 je uvažována ochrana provedená pouze u kostry porostu, tj. 400 jedinců na hektar (spon 5 x 5 m). 4. Kostra porostu je cílový počet stromů na 1 hektar plochy lesa. 5. V cenách o sklonu svahu přes 1:1 jsou uvažovány podmínky pro svahy běžně schůdné; bez použití lezeckých technik. V případě použití lezeckých technik se tyto náklady oceňují individuálně. </t>
  </si>
  <si>
    <t>184813125</t>
  </si>
  <si>
    <t>Příplatek k ochraně dřevin před okusem mechanicky pletivem ve svahu do 1:2</t>
  </si>
  <si>
    <t>-915018537</t>
  </si>
  <si>
    <t>Ochrana dřevin před okusem zvěří mechanicky Příplatek k ceně za mechanickou ochranu ve svahu přes 1:5 do 1:2</t>
  </si>
  <si>
    <t>https://podminky.urs.cz/item/CS_URS_2021_01/184813125</t>
  </si>
  <si>
    <t>60591253</t>
  </si>
  <si>
    <t>kůl vyvazovací dřevěný impregnovaný D 8cm dl 2m</t>
  </si>
  <si>
    <t>1728367446</t>
  </si>
  <si>
    <t>184911422</t>
  </si>
  <si>
    <t>Mulčování rostlin kůrou tl. do 0,1 m ve svahu do 1:2</t>
  </si>
  <si>
    <t>-757134668</t>
  </si>
  <si>
    <t>Mulčování vysazených rostlin mulčovací kůrou, tl. do 100 mm na svahu přes 1:5 do 1:2</t>
  </si>
  <si>
    <t>https://podminky.urs.cz/item/CS_URS_2021_01/184911422</t>
  </si>
  <si>
    <t xml:space="preserve">Poznámka k souboru cen:_x000d_
1. V cenách jsou započteny i náklady na naložení odpadu na dopravní prostředek, odvoz do 20 km a složení odpadu. 2. V cenách nejsou započteny náklady na: a) stabilizaci mulče proti erozi a přísady proti vznícení mulče. Tyto práce se oceňují individuálně, b) mulčovací kůru, tato se oceňuje ve specifikaci, c) uložení odpadu na skládku. 3. Tloušťka mulčovací kůry se měří v nakypřeném stavu. </t>
  </si>
  <si>
    <t>10391100</t>
  </si>
  <si>
    <t>kůra mulčovací VL</t>
  </si>
  <si>
    <t>-545875516</t>
  </si>
  <si>
    <t>185804311</t>
  </si>
  <si>
    <t>Zalití rostlin vodou plocha do 20 m2</t>
  </si>
  <si>
    <t>2060939102</t>
  </si>
  <si>
    <t>Zalití rostlin vodou plochy záhonů jednotlivě do 20 m2</t>
  </si>
  <si>
    <t>https://podminky.urs.cz/item/CS_URS_2021_01/185804311</t>
  </si>
  <si>
    <t>185851121</t>
  </si>
  <si>
    <t>Dovoz vody pro zálivku rostlin za vzdálenost do 1000 m</t>
  </si>
  <si>
    <t>824172259</t>
  </si>
  <si>
    <t xml:space="preserve">Dovoz vody pro zálivku rostlin  na vzdálenost do 1000 m</t>
  </si>
  <si>
    <t>https://podminky.urs.cz/item/CS_URS_2021_01/185851121</t>
  </si>
  <si>
    <t xml:space="preserve">Poznámka k souboru cen:_x000d_
1. Ceny lze použít pouze tehdy, když není voda dostupná z vodovodního řádu. 2. V cenách jsou započteny i náklady na čerpání vody do cisterny. 3. V cenách nejsou započteny náklady na dodání vody. Tyto náklady se oceňují individuálně. </t>
  </si>
  <si>
    <t>185851129</t>
  </si>
  <si>
    <t>Příplatek k dovozu vody pro zálivku rostlin do 1000 m ZKD 1000 m</t>
  </si>
  <si>
    <t>746901833</t>
  </si>
  <si>
    <t xml:space="preserve">Dovoz vody pro zálivku rostlin  Příplatek k ceně za každých dalších i započatých 1000 m</t>
  </si>
  <si>
    <t>https://podminky.urs.cz/item/CS_URS_2021_01/185851129</t>
  </si>
  <si>
    <t>5*0.67</t>
  </si>
  <si>
    <t>-800131024</t>
  </si>
  <si>
    <t>355212701</t>
  </si>
  <si>
    <t>1209076628</t>
  </si>
  <si>
    <t>273313611</t>
  </si>
  <si>
    <t>Základové desky z betonu tř. C 16/20</t>
  </si>
  <si>
    <t>650982209</t>
  </si>
  <si>
    <t>Základy z betonu prostého desky z betonu kamenem neprokládaného tř. C 16/20</t>
  </si>
  <si>
    <t>https://podminky.urs.cz/item/CS_URS_2021_01/273313611</t>
  </si>
  <si>
    <t>839034683</t>
  </si>
  <si>
    <t>2007327887</t>
  </si>
  <si>
    <t xml:space="preserve"> Komunikace pozemní</t>
  </si>
  <si>
    <t>-828944204</t>
  </si>
  <si>
    <t>1870750198</t>
  </si>
  <si>
    <t>2*0.5*1041</t>
  </si>
  <si>
    <t>-160479182</t>
  </si>
  <si>
    <t>1836466326</t>
  </si>
  <si>
    <t>797378816</t>
  </si>
  <si>
    <t>-1132001541</t>
  </si>
  <si>
    <t>-89140818</t>
  </si>
  <si>
    <t>1708025552</t>
  </si>
  <si>
    <t>6100.52*0.2*0.04</t>
  </si>
  <si>
    <t>-441557371</t>
  </si>
  <si>
    <t>-962277087</t>
  </si>
  <si>
    <t>975169929</t>
  </si>
  <si>
    <t>1717809888</t>
  </si>
  <si>
    <t>-1653006013</t>
  </si>
  <si>
    <t>596412313</t>
  </si>
  <si>
    <t>Kladení dlažby z vegetačních tvárnic pozemních komunikací tl 100 mm přes 300 m2</t>
  </si>
  <si>
    <t>-673903871</t>
  </si>
  <si>
    <t xml:space="preserve">Kladení dlažby z betonových vegetačních dlaždic pozemních komunikací  s ložem z kameniva těženého nebo drceného tl. do 50 mm, s vyplněním spár a vegetačních otvorů, s hutněním vibrováním tl. 100 mm, bez rozlišení skupiny, pro plochy přes 300 m2</t>
  </si>
  <si>
    <t>https://podminky.urs.cz/item/CS_URS_2021_01/596412313</t>
  </si>
  <si>
    <t xml:space="preserve">Poznámka k souboru cen:_x000d_
1. V cenách jsou započteny i náklady na dodávku hmot pro lože. 2. V cenách nejsou započteny náklady na: a) dodávku vegetačních dlaždic, které se oceňují ve specifikaci; ztratné lze dohodnout u plochy do 100 m2 ve výši 3 %, přes 100 do 300 m2 ve výši 2 % a přes 300 m2 ve výši 1 %, b) dodávku výplně a spár vegetačních dlaždicích, která se oceňuje ve specifikaci, c) založení trávníku. Tyto náklady se oceňují cenami souboru cen 180 40-51 části A02 Katalogu 823-1 Plochy a úprava území. 3. Část lože přesahující tloušťku 50 mm se oceňuje cenami souboru cen 451 ..-9 Příplatek za každých dalších 10 mm tloušťky podkladu nebo lože. </t>
  </si>
  <si>
    <t>BBC.0007467.URS</t>
  </si>
  <si>
    <t>tvárnice betonová zatravňovací 10, 60x40x10cm</t>
  </si>
  <si>
    <t>1687202722</t>
  </si>
  <si>
    <t>596841220</t>
  </si>
  <si>
    <t>Kladení betonové dlažby komunikací pro pěší do lože z cement malty vel do 0,25 m2 plochy do 50 m2</t>
  </si>
  <si>
    <t>1692896373</t>
  </si>
  <si>
    <t>Kladení dlažby z betonových nebo kameninových dlaždic komunikací pro pěší s vyplněním spár a se smetením přebytečného materiálu na vzdálenost do 3 m s ložem z cementové malty tl. do 30 mm velikosti dlaždic přes 0,09 m2 do 0,25 m2, pro plochy do 50 m2</t>
  </si>
  <si>
    <t>https://podminky.urs.cz/item/CS_URS_2021_01/596841220</t>
  </si>
  <si>
    <t xml:space="preserve">Poznámka k souboru cen:_x000d_
1. V cenách jsou započteny i náklady na dodání hmot pro lože a na dodání materiálu pro výplň spár. 2. V cenách nejsou započteny náklady na dodání dlaždic, které se oceňují ve specifikaci; ztratné lze dohodnout u plochy a) do 100 m2 ve výši 3 %, b) přes 100 do 300 m2 ve výši 2 %, c) přes 300 m2 ve výši 1 %. 3. Část lože přesahující tloušťku 30 mm se oceňuje cenami souboru cen 451 . . -9 . Příplatek za každých dalších 10 mm tloušťky podkladu nebo lože. </t>
  </si>
  <si>
    <t>0.5*50.5</t>
  </si>
  <si>
    <t>PFB.2170161</t>
  </si>
  <si>
    <t>Silniční přídlažba - krajník nízký a vysoký ABK 50/25/10 II nat</t>
  </si>
  <si>
    <t>1359915003</t>
  </si>
  <si>
    <t>-783612902</t>
  </si>
  <si>
    <t>"Žlab ACO DRAIN V500"45</t>
  </si>
  <si>
    <t>1764017999</t>
  </si>
  <si>
    <t>1.58+94.22+59.786+5926.648</t>
  </si>
  <si>
    <t>-1903058447</t>
  </si>
  <si>
    <t>-529336986</t>
  </si>
  <si>
    <t>-899955185</t>
  </si>
  <si>
    <t>-1681364597</t>
  </si>
  <si>
    <t>-1888838476</t>
  </si>
  <si>
    <t>1093284649</t>
  </si>
  <si>
    <t>03 - Polní cesta PC10-SO-03</t>
  </si>
  <si>
    <t>-1338824814</t>
  </si>
  <si>
    <t>508529146</t>
  </si>
  <si>
    <t>1233848814</t>
  </si>
  <si>
    <t>671067112</t>
  </si>
  <si>
    <t>-649505533</t>
  </si>
  <si>
    <t>"Přebytečná ornice"342.69</t>
  </si>
  <si>
    <t>-2034268865</t>
  </si>
  <si>
    <t>1064984842</t>
  </si>
  <si>
    <t>1841.65*16</t>
  </si>
  <si>
    <t>-1800114152</t>
  </si>
  <si>
    <t>171103202</t>
  </si>
  <si>
    <t>Uložení sypanin z horniny třídy těžitelnosti I a II, skupiny 1 až 4 do hrází nádrží se zhutněním 100 % PS C s příměsí jílu do 50 %</t>
  </si>
  <si>
    <t>1733154436</t>
  </si>
  <si>
    <t>Uložení netříděných sypanin do zemních hrází z hornin třídy těžitelnosti I a II, skupiny 1 až 4 pro jakoukoliv šířku koruny přehradních a jiných vodních nádrží se zhutněním do 100 % PS - koef. C s příměsí jílové hlíny přes 20 do 50 % objemu</t>
  </si>
  <si>
    <t>https://podminky.urs.cz/item/CS_URS_2021_01/171103202</t>
  </si>
  <si>
    <t xml:space="preserve">Poznámka k souboru cen:_x000d_
1. Ceny nelze použít pro rozšíření návodního nebo vzdušného líce zemních hrází, jehož šířka je menší než 3 m; toto rozšíření se ocení cenou 172 15-3102 Zřízení těsnícího jádra nebo šířky těsnící vrstvy přes 1 do 3 m. </t>
  </si>
  <si>
    <t>1568486207</t>
  </si>
  <si>
    <t>"Hmotnost v tunách"1841.65*1.7</t>
  </si>
  <si>
    <t>2023571024</t>
  </si>
  <si>
    <t>913911387</t>
  </si>
  <si>
    <t>573484745</t>
  </si>
  <si>
    <t>-1062634190</t>
  </si>
  <si>
    <t>6036.11*0.035</t>
  </si>
  <si>
    <t>420365029</t>
  </si>
  <si>
    <t>-642794174</t>
  </si>
  <si>
    <t>1162970765</t>
  </si>
  <si>
    <t>-1363575656</t>
  </si>
  <si>
    <t>-368923114</t>
  </si>
  <si>
    <t>2007204917</t>
  </si>
  <si>
    <t>-949778490</t>
  </si>
  <si>
    <t>1417355223</t>
  </si>
  <si>
    <t>1780025421</t>
  </si>
  <si>
    <t>423225820</t>
  </si>
  <si>
    <t>-346419002</t>
  </si>
  <si>
    <t>5.5*0.1</t>
  </si>
  <si>
    <t>-2129961344</t>
  </si>
  <si>
    <t>1214654581</t>
  </si>
  <si>
    <t>946683732</t>
  </si>
  <si>
    <t>5*0.22</t>
  </si>
  <si>
    <t>-23354219</t>
  </si>
  <si>
    <t>-1855918465</t>
  </si>
  <si>
    <t>677089156</t>
  </si>
  <si>
    <t>-804722779</t>
  </si>
  <si>
    <t>-67703095</t>
  </si>
  <si>
    <t>"Pro sedimentační jímky"0.588</t>
  </si>
  <si>
    <t>15.44</t>
  </si>
  <si>
    <t>1654263335</t>
  </si>
  <si>
    <t>-1909923015</t>
  </si>
  <si>
    <t>451315115</t>
  </si>
  <si>
    <t>Podkladní nebo výplňová vrstva z betonu C 16/20 tl do 100 mm</t>
  </si>
  <si>
    <t>1431651388</t>
  </si>
  <si>
    <t xml:space="preserve">Podkladní a výplňové vrstvy z betonu prostého  tloušťky do 100 mm, z betonu C 16/20</t>
  </si>
  <si>
    <t>https://podminky.urs.cz/item/CS_URS_2021_01/451315115</t>
  </si>
  <si>
    <t>920588893</t>
  </si>
  <si>
    <t>-1951195721</t>
  </si>
  <si>
    <t>465513228</t>
  </si>
  <si>
    <t>Dlažba z lomového kamene na cementovou maltu s vyspárováním tl 250 mm pro hydromeliorace</t>
  </si>
  <si>
    <t>-44064109</t>
  </si>
  <si>
    <t xml:space="preserve">Dlažba z lomového kamene lomařsky upraveného  vodorovná nebo ve sklonu na cementovou maltu ze 400 kg cementu na m3 malty, s vyspárováním cementovou maltou MCs tl. 250 mm</t>
  </si>
  <si>
    <t>https://podminky.urs.cz/item/CS_URS_2021_01/465513228</t>
  </si>
  <si>
    <t>-1617372845</t>
  </si>
  <si>
    <t>-183868474</t>
  </si>
  <si>
    <t>2*0.5*1374</t>
  </si>
  <si>
    <t>597902733</t>
  </si>
  <si>
    <t>-547968826</t>
  </si>
  <si>
    <t>2008475565</t>
  </si>
  <si>
    <t>-391564397</t>
  </si>
  <si>
    <t>389494168</t>
  </si>
  <si>
    <t>718423723</t>
  </si>
  <si>
    <t>8376.64*0.2*0.04</t>
  </si>
  <si>
    <t>1589662362</t>
  </si>
  <si>
    <t>1825963687</t>
  </si>
  <si>
    <t>613322551</t>
  </si>
  <si>
    <t>-1287426673</t>
  </si>
  <si>
    <t>-1329336095</t>
  </si>
  <si>
    <t>369199868</t>
  </si>
  <si>
    <t>-1207427447</t>
  </si>
  <si>
    <t>59217032</t>
  </si>
  <si>
    <t>obrubník betonový silniční 1000x150x150mm</t>
  </si>
  <si>
    <t>-498567421</t>
  </si>
  <si>
    <t>633402729</t>
  </si>
  <si>
    <t>468527825</t>
  </si>
  <si>
    <t>"Žlab ACO DRAIN V 500"48</t>
  </si>
  <si>
    <t>328498012</t>
  </si>
  <si>
    <t>0.685+354.817+325.956+5402.408</t>
  </si>
  <si>
    <t>-645710938</t>
  </si>
  <si>
    <t>-1525554121</t>
  </si>
  <si>
    <t>-1716333604</t>
  </si>
  <si>
    <t>629643282</t>
  </si>
  <si>
    <t>-731130443</t>
  </si>
  <si>
    <t>2029729779</t>
  </si>
  <si>
    <t>04 - Polní cesta PC10-SO-04</t>
  </si>
  <si>
    <t>2 - Základy a zvláštní zakládání</t>
  </si>
  <si>
    <t>997 - Přesun sutě</t>
  </si>
  <si>
    <t>HSV - Práce a dodávky HSV</t>
  </si>
  <si>
    <t>112101103</t>
  </si>
  <si>
    <t>Odstranění stromů listnatých průměru kmene do 700 mm</t>
  </si>
  <si>
    <t>-1396680054</t>
  </si>
  <si>
    <t>Odstranění stromů s odřezáním kmene a s odvětvením listnatých, průměru kmene přes 500 do 700 mm</t>
  </si>
  <si>
    <t>https://podminky.urs.cz/item/CS_URS_2021_01/112101103</t>
  </si>
  <si>
    <t>-878676522</t>
  </si>
  <si>
    <t>112211113</t>
  </si>
  <si>
    <t>Spálení pařezu D do 1,0 m</t>
  </si>
  <si>
    <t>-525148546</t>
  </si>
  <si>
    <t xml:space="preserve">Spálení pařezů na hromadách  průměru přes 0,50 do 1,00 m</t>
  </si>
  <si>
    <t>https://podminky.urs.cz/item/CS_URS_2021_01/112211113</t>
  </si>
  <si>
    <t>112251103</t>
  </si>
  <si>
    <t>Odstranění pařezů D do 700 mm</t>
  </si>
  <si>
    <t>-1952041065</t>
  </si>
  <si>
    <t>Odstranění pařezů strojně s jejich vykopáním, vytrháním nebo odstřelením průměru přes 500 do 700 mm</t>
  </si>
  <si>
    <t>https://podminky.urs.cz/item/CS_URS_2021_01/112251103</t>
  </si>
  <si>
    <t>-86796715</t>
  </si>
  <si>
    <t>-1357778183</t>
  </si>
  <si>
    <t>-495275400</t>
  </si>
  <si>
    <t>132212111</t>
  </si>
  <si>
    <t>Hloubení rýh š do 800 mm v soudržných horninách třídy těžitelnosti I, skupiny 3 ručně</t>
  </si>
  <si>
    <t>1457211147</t>
  </si>
  <si>
    <t>Hloubení rýh šířky do 800 mm ručně zapažených i nezapažených, s urovnáním dna do předepsaného profilu a spádu v hornině třídy těžitelnosti I skupiny 3 soudržných</t>
  </si>
  <si>
    <t>https://podminky.urs.cz/item/CS_URS_2021_01/132212111</t>
  </si>
  <si>
    <t xml:space="preserve">Poznámka k souboru cen:_x000d_
1. V cenách jsou započteny i náklady na přehození výkopku na přilehlém terénu na vzdálenost do 3 m od podélné osy rýhy nebo naložení výkopku na dopravní prostředek. </t>
  </si>
  <si>
    <t>125968406</t>
  </si>
  <si>
    <t>-135530946</t>
  </si>
  <si>
    <t>-1920850507</t>
  </si>
  <si>
    <t>-1064373085</t>
  </si>
  <si>
    <t>2630.37*16</t>
  </si>
  <si>
    <t>-988999848</t>
  </si>
  <si>
    <t>1133065017</t>
  </si>
  <si>
    <t>"Hmotnost v tunách"2630.37*1.7</t>
  </si>
  <si>
    <t>1266385541</t>
  </si>
  <si>
    <t>1658325647</t>
  </si>
  <si>
    <t>-1565272794</t>
  </si>
  <si>
    <t>-1331640253</t>
  </si>
  <si>
    <t>3565.39*0.035</t>
  </si>
  <si>
    <t>1746296711</t>
  </si>
  <si>
    <t>80270271</t>
  </si>
  <si>
    <t>-748179602</t>
  </si>
  <si>
    <t>1916045032</t>
  </si>
  <si>
    <t>1422512363</t>
  </si>
  <si>
    <t>-1630980507</t>
  </si>
  <si>
    <t>1273492535</t>
  </si>
  <si>
    <t>1754965928</t>
  </si>
  <si>
    <t>-769128391</t>
  </si>
  <si>
    <t>-236617669</t>
  </si>
  <si>
    <t>-1274700500</t>
  </si>
  <si>
    <t>1792049543</t>
  </si>
  <si>
    <t>-1534920914</t>
  </si>
  <si>
    <t>1129492571</t>
  </si>
  <si>
    <t>-400960167</t>
  </si>
  <si>
    <t>5*0.11</t>
  </si>
  <si>
    <t>Základy a zvláštní zakládání</t>
  </si>
  <si>
    <t>211571112</t>
  </si>
  <si>
    <t>Výplň odvodňovacích žeber nebo trativodů štěrkopískem netříděným</t>
  </si>
  <si>
    <t>179887563</t>
  </si>
  <si>
    <t xml:space="preserve">Výplň kamenivem do rýh odvodňovacích žeber nebo trativodů  bez zhutnění, s úpravou povrchu výplně štěrkopískem netříděným</t>
  </si>
  <si>
    <t>https://podminky.urs.cz/item/CS_URS_2021_01/211571112</t>
  </si>
  <si>
    <t>213141131</t>
  </si>
  <si>
    <t>Zřízení vrstvy z geotextilie ve sklonu do 1:1 š do 3 m</t>
  </si>
  <si>
    <t>-1458548310</t>
  </si>
  <si>
    <t xml:space="preserve">Zřízení vrstvy z geotextilie  filtrační, separační, odvodňovací, ochranné, výztužné nebo protierozní ve sklonu přes 1:2 do 1:1, šířky do 3 m</t>
  </si>
  <si>
    <t>https://podminky.urs.cz/item/CS_URS_2021_01/213141131</t>
  </si>
  <si>
    <t xml:space="preserve">Poznámka k souboru cen:_x000d_
1. Ceny jsou určeny pro zřízení vrstev na upraveném povrchu. 2. V cenách jsou započteny i náklady na položení a spojení geotextilií včetně přesahů. 3. V cenách nejsou započteny náklady na dodávku geotextilií, která se oceňuje ve specifikaci. Ztratné včetně přesahů lze stanovit ve výši 15 až 20 %. 4. Ceny -1131 až -1133 lze použít i pro vyvedení geotextilie na svislou konstrukci. </t>
  </si>
  <si>
    <t>69311060</t>
  </si>
  <si>
    <t>geotextilie netkaná separační, ochranná, filtrační, drenážní PP 200g/m2</t>
  </si>
  <si>
    <t>260099019</t>
  </si>
  <si>
    <t>-196754157</t>
  </si>
  <si>
    <t>956506347</t>
  </si>
  <si>
    <t>1759037021</t>
  </si>
  <si>
    <t>346404225</t>
  </si>
  <si>
    <t>-1952534694</t>
  </si>
  <si>
    <t>-1737837778</t>
  </si>
  <si>
    <t>-960574373</t>
  </si>
  <si>
    <t>-1129823723</t>
  </si>
  <si>
    <t>-1269522082</t>
  </si>
  <si>
    <t>PFB.2220202</t>
  </si>
  <si>
    <t>Žlab odvodňovací TBZ 50/50/13</t>
  </si>
  <si>
    <t>1923351395</t>
  </si>
  <si>
    <t>-1280261355</t>
  </si>
  <si>
    <t>-601935985</t>
  </si>
  <si>
    <t>2*0.5*1237</t>
  </si>
  <si>
    <t>2084013747</t>
  </si>
  <si>
    <t>1611540933</t>
  </si>
  <si>
    <t>-703682488</t>
  </si>
  <si>
    <t>-1027488162</t>
  </si>
  <si>
    <t>-1255999716</t>
  </si>
  <si>
    <t>1705696566</t>
  </si>
  <si>
    <t>6100.26*0.2*0.04</t>
  </si>
  <si>
    <t>1485065942</t>
  </si>
  <si>
    <t>-391361225</t>
  </si>
  <si>
    <t>-593726493</t>
  </si>
  <si>
    <t>-236379811</t>
  </si>
  <si>
    <t>-214131566</t>
  </si>
  <si>
    <t>-1325051511</t>
  </si>
  <si>
    <t>Odvodňovací plastový žlab pro zatížení D400 vnitřní š 500 mm dl. 1000 mm s roštem kompozitovým</t>
  </si>
  <si>
    <t>-373580194</t>
  </si>
  <si>
    <t>"Žlab ACO DRAIN V500"18</t>
  </si>
  <si>
    <t>1346038773</t>
  </si>
  <si>
    <t>1202215528</t>
  </si>
  <si>
    <t>2091379275</t>
  </si>
  <si>
    <t>-1135141508</t>
  </si>
  <si>
    <t>-912679360</t>
  </si>
  <si>
    <t>997</t>
  </si>
  <si>
    <t>Přesun sutě</t>
  </si>
  <si>
    <t>779629437</t>
  </si>
  <si>
    <t>997002511</t>
  </si>
  <si>
    <t>Vodorovné přemístění suti a vybouraných hmot bez naložení ale se složením a urovnáním do 1 km</t>
  </si>
  <si>
    <t>-875560309</t>
  </si>
  <si>
    <t xml:space="preserve">Vodorovné přemístění suti a vybouraných hmot  bez naložení, se složením a hrubým urovnáním na vzdálenost do 1 km</t>
  </si>
  <si>
    <t>https://podminky.urs.cz/item/CS_URS_2021_01/997002511</t>
  </si>
  <si>
    <t xml:space="preserve">Poznámka k souboru cen:_x000d_
1. Cenu nelze použít pro přemístění po železnici, po vodě nebo ručně. 2. V ceně jsou započteny i náklady na terénní přirážky i na jízdu v nepříznivých poměrech (sklon silnice nebo terénu, povrch dopravní plochy, použití přívěsů apod.). 3. Je-li na dopravní dráze nějaká překážka, pro kterou je nutné překládat suť z jednoho dopravního prostředku na jiný, oceňuje se tato lomená doprava suti v každém úseku samostatně. </t>
  </si>
  <si>
    <t>260*0.2*2,5</t>
  </si>
  <si>
    <t>997002519</t>
  </si>
  <si>
    <t>Příplatek ZKD 1 km přemístění suti a vybouraných hmot</t>
  </si>
  <si>
    <t>-1492655436</t>
  </si>
  <si>
    <t xml:space="preserve">Vodorovné přemístění suti a vybouraných hmot  bez naložení, se složením a hrubým urovnáním Příplatek k ceně za každý další i započatý 1 km přes 1 km</t>
  </si>
  <si>
    <t>https://podminky.urs.cz/item/CS_URS_2021_01/997002519</t>
  </si>
  <si>
    <t>260*0.2*2,5*25</t>
  </si>
  <si>
    <t>997013602</t>
  </si>
  <si>
    <t>Poplatek za uložení na skládce (skládkovné) stavebního odpadu železobetonového kód odpadu 17 01 01</t>
  </si>
  <si>
    <t>1902041380</t>
  </si>
  <si>
    <t>Poplatek za uložení stavebního odpadu na skládce (skládkovné) z armovaného betonu zatříděného do Katalogu odpadů pod kódem 17 01 01</t>
  </si>
  <si>
    <t>https://podminky.urs.cz/item/CS_URS_2021_01/997013602</t>
  </si>
  <si>
    <t xml:space="preserve">Poznámka k souboru cen:_x000d_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</si>
  <si>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-2059937604</t>
  </si>
  <si>
    <t>0.362+465.811+39.673+30.763+6446.111+519.738</t>
  </si>
  <si>
    <t>HSV</t>
  </si>
  <si>
    <t>Práce a dodávky HSV</t>
  </si>
  <si>
    <t>-1255513402</t>
  </si>
  <si>
    <t>-1078479916</t>
  </si>
  <si>
    <t>1804804526</t>
  </si>
  <si>
    <t>952779133</t>
  </si>
  <si>
    <t>-1568249252</t>
  </si>
  <si>
    <t>soubor</t>
  </si>
  <si>
    <t>96566709</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</si>
</sst>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2">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sz val="10"/>
      <color rgb="FF46464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sz val="7"/>
      <color rgb="FF979797"/>
      <name val="Arial CE"/>
    </font>
    <font>
      <i/>
      <u/>
      <sz val="7"/>
      <color rgb="FF979797"/>
      <name val="Calibri"/>
      <scheme val="minor"/>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4">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border>
    <border>
      <left style="hair">
        <color rgb="FF969696"/>
      </left>
      <right style="hair">
        <color rgb="FF969696"/>
      </right>
      <top style="hair">
        <color rgb="FF969696"/>
      </top>
      <bottom style="hair">
        <color rgb="FF969696"/>
      </bottom>
    </border>
  </borders>
  <cellStyleXfs count="2">
    <xf numFmtId="0" fontId="0" fillId="0" borderId="0"/>
    <xf numFmtId="0" fontId="41" fillId="0" borderId="0" applyNumberFormat="0" applyFill="0" applyBorder="0" applyAlignment="0" applyProtection="0"/>
  </cellStyleXfs>
  <cellXfs count="292">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5"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5"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16" fillId="0" borderId="0" xfId="0" applyFont="1" applyAlignment="1" applyProtection="1">
      <alignment horizontal="left" vertical="center"/>
    </xf>
    <xf numFmtId="4" fontId="2" fillId="0" borderId="0" xfId="0" applyNumberFormat="1" applyFont="1" applyAlignment="1" applyProtection="1">
      <alignment vertical="center"/>
    </xf>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0" fillId="0" borderId="3" xfId="0" applyFont="1" applyBorder="1" applyAlignment="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22" xfId="0" applyFont="1" applyBorder="1" applyAlignment="1" applyProtection="1">
      <alignment vertical="center"/>
    </xf>
    <xf numFmtId="0" fontId="7" fillId="0" borderId="0" xfId="0" applyFont="1" applyAlignment="1" applyProtection="1">
      <alignment horizontal="left" vertical="center"/>
    </xf>
    <xf numFmtId="4" fontId="7" fillId="2" borderId="0" xfId="0" applyNumberFormat="1" applyFont="1" applyFill="1" applyAlignment="1" applyProtection="1">
      <alignment vertical="center"/>
      <protection locked="0"/>
    </xf>
    <xf numFmtId="4" fontId="7" fillId="0" borderId="0" xfId="0" applyNumberFormat="1" applyFont="1" applyAlignment="1" applyProtection="1">
      <alignment vertical="center"/>
    </xf>
    <xf numFmtId="164" fontId="1" fillId="2" borderId="14" xfId="0" applyNumberFormat="1" applyFont="1" applyFill="1" applyBorder="1" applyAlignment="1" applyProtection="1">
      <alignment horizontal="center" vertical="center"/>
      <protection locked="0"/>
    </xf>
    <xf numFmtId="0" fontId="1" fillId="2" borderId="0" xfId="0" applyFont="1" applyFill="1" applyBorder="1" applyAlignment="1" applyProtection="1">
      <alignment horizontal="center" vertical="center"/>
      <protection locked="0"/>
    </xf>
    <xf numFmtId="4" fontId="1" fillId="0" borderId="15" xfId="0" applyNumberFormat="1" applyFont="1" applyBorder="1" applyAlignment="1" applyProtection="1">
      <alignment vertical="center"/>
    </xf>
    <xf numFmtId="4" fontId="0" fillId="0" borderId="0" xfId="0" applyNumberFormat="1" applyFont="1" applyAlignment="1">
      <alignment vertical="center"/>
    </xf>
    <xf numFmtId="0" fontId="7" fillId="2" borderId="0" xfId="0" applyFont="1" applyFill="1" applyAlignment="1" applyProtection="1">
      <alignment horizontal="left" vertical="center"/>
      <protection locked="0"/>
    </xf>
    <xf numFmtId="164" fontId="1" fillId="2" borderId="19" xfId="0" applyNumberFormat="1" applyFont="1" applyFill="1" applyBorder="1" applyAlignment="1" applyProtection="1">
      <alignment horizontal="center" vertical="center"/>
      <protection locked="0"/>
    </xf>
    <xf numFmtId="0" fontId="1" fillId="2" borderId="20" xfId="0" applyFont="1" applyFill="1" applyBorder="1" applyAlignment="1" applyProtection="1">
      <alignment horizontal="center" vertical="center"/>
      <protection locked="0"/>
    </xf>
    <xf numFmtId="4" fontId="1" fillId="0" borderId="21" xfId="0" applyNumberFormat="1" applyFont="1" applyBorder="1" applyAlignment="1" applyProtection="1">
      <alignment vertical="center"/>
    </xf>
    <xf numFmtId="0" fontId="24" fillId="4" borderId="0" xfId="0" applyFont="1" applyFill="1" applyAlignment="1" applyProtection="1">
      <alignment horizontal="left" vertical="center"/>
    </xf>
    <xf numFmtId="0" fontId="0" fillId="4" borderId="0" xfId="0" applyFont="1" applyFill="1" applyAlignment="1" applyProtection="1">
      <alignment vertical="center"/>
    </xf>
    <xf numFmtId="4" fontId="24" fillId="4" borderId="0" xfId="0" applyNumberFormat="1" applyFont="1" applyFill="1" applyAlignment="1" applyProtection="1">
      <alignment vertical="center"/>
    </xf>
    <xf numFmtId="0" fontId="0" fillId="0" borderId="1" xfId="0" applyBorder="1"/>
    <xf numFmtId="0" fontId="0" fillId="0" borderId="2" xfId="0" applyBorder="1"/>
    <xf numFmtId="0" fontId="12"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0" fillId="0" borderId="23" xfId="0"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6" fillId="0" borderId="0" xfId="0" applyFont="1" applyAlignment="1" applyProtection="1">
      <alignment horizontal="left" vertical="center"/>
    </xf>
    <xf numFmtId="0" fontId="37" fillId="0" borderId="0" xfId="1" applyFont="1" applyAlignment="1" applyProtection="1">
      <alignment vertical="center" wrapText="1"/>
    </xf>
    <xf numFmtId="0" fontId="38"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39" fillId="0" borderId="23" xfId="0" applyFont="1" applyBorder="1" applyAlignment="1" applyProtection="1">
      <alignment horizontal="center" vertical="center"/>
    </xf>
    <xf numFmtId="49" fontId="39" fillId="0" borderId="23" xfId="0" applyNumberFormat="1" applyFont="1" applyBorder="1" applyAlignment="1" applyProtection="1">
      <alignment horizontal="left" vertical="center" wrapText="1"/>
    </xf>
    <xf numFmtId="0" fontId="39" fillId="0" borderId="23" xfId="0" applyFont="1" applyBorder="1" applyAlignment="1" applyProtection="1">
      <alignment horizontal="left" vertical="center" wrapText="1"/>
    </xf>
    <xf numFmtId="0" fontId="39" fillId="0" borderId="23" xfId="0" applyFont="1" applyBorder="1" applyAlignment="1" applyProtection="1">
      <alignment horizontal="center" vertical="center" wrapText="1"/>
    </xf>
    <xf numFmtId="167" fontId="39" fillId="0" borderId="23" xfId="0" applyNumberFormat="1" applyFont="1" applyBorder="1" applyAlignment="1" applyProtection="1">
      <alignment vertical="center"/>
    </xf>
    <xf numFmtId="4" fontId="39" fillId="2" borderId="23" xfId="0" applyNumberFormat="1" applyFont="1" applyFill="1" applyBorder="1" applyAlignment="1" applyProtection="1">
      <alignment vertical="center"/>
      <protection locked="0"/>
    </xf>
    <xf numFmtId="4" fontId="39" fillId="0" borderId="23" xfId="0" applyNumberFormat="1" applyFont="1" applyBorder="1" applyAlignment="1" applyProtection="1">
      <alignment vertical="center"/>
    </xf>
    <xf numFmtId="0" fontId="40" fillId="0" borderId="23" xfId="0" applyFont="1" applyBorder="1" applyAlignment="1" applyProtection="1">
      <alignment vertical="center"/>
    </xf>
    <xf numFmtId="0" fontId="40" fillId="0" borderId="3" xfId="0" applyFont="1" applyBorder="1" applyAlignment="1">
      <alignment vertical="center"/>
    </xf>
    <xf numFmtId="0" fontId="39" fillId="2" borderId="14" xfId="0" applyFont="1" applyFill="1" applyBorder="1" applyAlignment="1" applyProtection="1">
      <alignment horizontal="left" vertical="center"/>
      <protection locked="0"/>
    </xf>
    <xf numFmtId="0" fontId="39" fillId="0" borderId="0" xfId="0" applyFont="1" applyBorder="1" applyAlignment="1" applyProtection="1">
      <alignment horizontal="center"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7" fillId="0" borderId="0" xfId="0" applyFont="1" applyAlignment="1" applyProtection="1">
      <alignment horizontal="left"/>
    </xf>
    <xf numFmtId="4" fontId="7" fillId="0" borderId="0" xfId="0" applyNumberFormat="1" applyFont="1" applyAlignment="1" applyProtection="1"/>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1_01/112101102" TargetMode="External" /><Relationship Id="rId2" Type="http://schemas.openxmlformats.org/officeDocument/2006/relationships/hyperlink" Target="https://podminky.urs.cz/item/CS_URS_2021_01/112155115" TargetMode="External" /><Relationship Id="rId3" Type="http://schemas.openxmlformats.org/officeDocument/2006/relationships/hyperlink" Target="https://podminky.urs.cz/item/CS_URS_2021_01/112211112" TargetMode="External" /><Relationship Id="rId4" Type="http://schemas.openxmlformats.org/officeDocument/2006/relationships/hyperlink" Target="https://podminky.urs.cz/item/CS_URS_2021_01/112251102" TargetMode="External" /><Relationship Id="rId5" Type="http://schemas.openxmlformats.org/officeDocument/2006/relationships/hyperlink" Target="https://podminky.urs.cz/item/CS_URS_2021_01/113151111" TargetMode="External" /><Relationship Id="rId6" Type="http://schemas.openxmlformats.org/officeDocument/2006/relationships/hyperlink" Target="https://podminky.urs.cz/item/CS_URS_2021_01/121151123" TargetMode="External" /><Relationship Id="rId7" Type="http://schemas.openxmlformats.org/officeDocument/2006/relationships/hyperlink" Target="https://podminky.urs.cz/item/CS_URS_2021_01/122251106" TargetMode="External" /><Relationship Id="rId8" Type="http://schemas.openxmlformats.org/officeDocument/2006/relationships/hyperlink" Target="https://podminky.urs.cz/item/CS_URS_2021_01/122702119" TargetMode="External" /><Relationship Id="rId9" Type="http://schemas.openxmlformats.org/officeDocument/2006/relationships/hyperlink" Target="https://podminky.urs.cz/item/CS_URS_2021_01/162201411" TargetMode="External" /><Relationship Id="rId10" Type="http://schemas.openxmlformats.org/officeDocument/2006/relationships/hyperlink" Target="https://podminky.urs.cz/item/CS_URS_2021_01/162251102" TargetMode="External" /><Relationship Id="rId11" Type="http://schemas.openxmlformats.org/officeDocument/2006/relationships/hyperlink" Target="https://podminky.urs.cz/item/CS_URS_2021_01/162301931" TargetMode="External" /><Relationship Id="rId12" Type="http://schemas.openxmlformats.org/officeDocument/2006/relationships/hyperlink" Target="https://podminky.urs.cz/item/CS_URS_2021_01/162451106" TargetMode="External" /><Relationship Id="rId13" Type="http://schemas.openxmlformats.org/officeDocument/2006/relationships/hyperlink" Target="https://podminky.urs.cz/item/CS_URS_2021_01/162751117" TargetMode="External" /><Relationship Id="rId14" Type="http://schemas.openxmlformats.org/officeDocument/2006/relationships/hyperlink" Target="https://podminky.urs.cz/item/CS_URS_2021_01/162751139" TargetMode="External" /><Relationship Id="rId15" Type="http://schemas.openxmlformats.org/officeDocument/2006/relationships/hyperlink" Target="https://podminky.urs.cz/item/CS_URS_2021_01/167151111" TargetMode="External" /><Relationship Id="rId16" Type="http://schemas.openxmlformats.org/officeDocument/2006/relationships/hyperlink" Target="https://podminky.urs.cz/item/CS_URS_2021_01/171201221" TargetMode="External" /><Relationship Id="rId17" Type="http://schemas.openxmlformats.org/officeDocument/2006/relationships/hyperlink" Target="https://podminky.urs.cz/item/CS_URS_2021_01/171251101" TargetMode="External" /><Relationship Id="rId18" Type="http://schemas.openxmlformats.org/officeDocument/2006/relationships/hyperlink" Target="https://podminky.urs.cz/item/CS_URS_2021_01/174151101" TargetMode="External" /><Relationship Id="rId19" Type="http://schemas.openxmlformats.org/officeDocument/2006/relationships/hyperlink" Target="https://podminky.urs.cz/item/CS_URS_2021_01/181451122" TargetMode="External" /><Relationship Id="rId20" Type="http://schemas.openxmlformats.org/officeDocument/2006/relationships/hyperlink" Target="https://podminky.urs.cz/item/CS_URS_2021_01/181951112" TargetMode="External" /><Relationship Id="rId21" Type="http://schemas.openxmlformats.org/officeDocument/2006/relationships/hyperlink" Target="https://podminky.urs.cz/item/CS_URS_2021_01/182151111" TargetMode="External" /><Relationship Id="rId22" Type="http://schemas.openxmlformats.org/officeDocument/2006/relationships/hyperlink" Target="https://podminky.urs.cz/item/CS_URS_2021_01/182251101" TargetMode="External" /><Relationship Id="rId23" Type="http://schemas.openxmlformats.org/officeDocument/2006/relationships/hyperlink" Target="https://podminky.urs.cz/item/CS_URS_2021_01/182351133" TargetMode="External" /><Relationship Id="rId24" Type="http://schemas.openxmlformats.org/officeDocument/2006/relationships/hyperlink" Target="https://podminky.urs.cz/item/CS_URS_2021_01/321321116" TargetMode="External" /><Relationship Id="rId25" Type="http://schemas.openxmlformats.org/officeDocument/2006/relationships/hyperlink" Target="https://podminky.urs.cz/item/CS_URS_2021_01/321351010" TargetMode="External" /><Relationship Id="rId26" Type="http://schemas.openxmlformats.org/officeDocument/2006/relationships/hyperlink" Target="https://podminky.urs.cz/item/CS_URS_2021_01/321352010" TargetMode="External" /><Relationship Id="rId27" Type="http://schemas.openxmlformats.org/officeDocument/2006/relationships/hyperlink" Target="https://podminky.urs.cz/item/CS_URS_2021_01/273313911" TargetMode="External" /><Relationship Id="rId28" Type="http://schemas.openxmlformats.org/officeDocument/2006/relationships/hyperlink" Target="https://podminky.urs.cz/item/CS_URS_2021_01/278361111" TargetMode="External" /><Relationship Id="rId29" Type="http://schemas.openxmlformats.org/officeDocument/2006/relationships/hyperlink" Target="https://podminky.urs.cz/item/CS_URS_2021_01/451315125" TargetMode="External" /><Relationship Id="rId30" Type="http://schemas.openxmlformats.org/officeDocument/2006/relationships/hyperlink" Target="https://podminky.urs.cz/item/CS_URS_2021_01/465512228" TargetMode="External" /><Relationship Id="rId31" Type="http://schemas.openxmlformats.org/officeDocument/2006/relationships/hyperlink" Target="https://podminky.urs.cz/item/CS_URS_2021_01/465928121" TargetMode="External" /><Relationship Id="rId32" Type="http://schemas.openxmlformats.org/officeDocument/2006/relationships/hyperlink" Target="https://podminky.urs.cz/item/CS_URS_2021_01/564752113" TargetMode="External" /><Relationship Id="rId33" Type="http://schemas.openxmlformats.org/officeDocument/2006/relationships/hyperlink" Target="https://podminky.urs.cz/item/CS_URS_2021_01/569751111" TargetMode="External" /><Relationship Id="rId34" Type="http://schemas.openxmlformats.org/officeDocument/2006/relationships/hyperlink" Target="https://podminky.urs.cz/item/CS_URS_2021_01/577134121" TargetMode="External" /><Relationship Id="rId35" Type="http://schemas.openxmlformats.org/officeDocument/2006/relationships/hyperlink" Target="https://podminky.urs.cz/item/CS_URS_2021_01/573231111" TargetMode="External" /><Relationship Id="rId36" Type="http://schemas.openxmlformats.org/officeDocument/2006/relationships/hyperlink" Target="https://podminky.urs.cz/item/CS_URS_2021_01/565155121" TargetMode="External" /><Relationship Id="rId37" Type="http://schemas.openxmlformats.org/officeDocument/2006/relationships/hyperlink" Target="https://podminky.urs.cz/item/CS_URS_2021_01/564851111" TargetMode="External" /><Relationship Id="rId38" Type="http://schemas.openxmlformats.org/officeDocument/2006/relationships/hyperlink" Target="https://podminky.urs.cz/item/CS_URS_2021_01/561021131" TargetMode="External" /><Relationship Id="rId39" Type="http://schemas.openxmlformats.org/officeDocument/2006/relationships/hyperlink" Target="https://podminky.urs.cz/item/CS_URS_2021_01/916231213" TargetMode="External" /><Relationship Id="rId40" Type="http://schemas.openxmlformats.org/officeDocument/2006/relationships/hyperlink" Target="https://podminky.urs.cz/item/CS_URS_2021_01/291211111" TargetMode="External" /><Relationship Id="rId41" Type="http://schemas.openxmlformats.org/officeDocument/2006/relationships/hyperlink" Target="https://podminky.urs.cz/item/CS_URS_2021_01/599141111" TargetMode="External" /><Relationship Id="rId42" Type="http://schemas.openxmlformats.org/officeDocument/2006/relationships/hyperlink" Target="https://podminky.urs.cz/item/CS_URS_2021_01/569903311" TargetMode="External" /><Relationship Id="rId43" Type="http://schemas.openxmlformats.org/officeDocument/2006/relationships/hyperlink" Target="https://podminky.urs.cz/item/CS_URS_2021_01/573312611" TargetMode="External" /><Relationship Id="rId44" Type="http://schemas.openxmlformats.org/officeDocument/2006/relationships/hyperlink" Target="https://podminky.urs.cz/item/CS_URS_2021_01/597361121" TargetMode="External" /><Relationship Id="rId45" Type="http://schemas.openxmlformats.org/officeDocument/2006/relationships/hyperlink" Target="https://podminky.urs.cz/item/CS_URS_2021_01/871228111" TargetMode="External" /><Relationship Id="rId46" Type="http://schemas.openxmlformats.org/officeDocument/2006/relationships/hyperlink" Target="https://podminky.urs.cz/item/CS_URS_2021_01/899621111" TargetMode="External" /><Relationship Id="rId47" Type="http://schemas.openxmlformats.org/officeDocument/2006/relationships/hyperlink" Target="https://podminky.urs.cz/item/CS_URS_2021_01/871310320" TargetMode="External" /><Relationship Id="rId48" Type="http://schemas.openxmlformats.org/officeDocument/2006/relationships/hyperlink" Target="https://podminky.urs.cz/item/CS_URS_2021_01/871315241" TargetMode="External" /><Relationship Id="rId49" Type="http://schemas.openxmlformats.org/officeDocument/2006/relationships/hyperlink" Target="https://podminky.urs.cz/item/CS_URS_2021_01/895931111" TargetMode="External" /><Relationship Id="rId50" Type="http://schemas.openxmlformats.org/officeDocument/2006/relationships/hyperlink" Target="https://podminky.urs.cz/item/CS_URS_2021_01/211531111" TargetMode="External" /><Relationship Id="rId51" Type="http://schemas.openxmlformats.org/officeDocument/2006/relationships/hyperlink" Target="https://podminky.urs.cz/item/CS_URS_2021_01/899722114" TargetMode="External" /><Relationship Id="rId52" Type="http://schemas.openxmlformats.org/officeDocument/2006/relationships/hyperlink" Target="https://podminky.urs.cz/item/CS_URS_2021_01/936173112" TargetMode="External" /><Relationship Id="rId53" Type="http://schemas.openxmlformats.org/officeDocument/2006/relationships/hyperlink" Target="https://podminky.urs.cz/item/CS_URS_2021_01/153111114" TargetMode="External" /><Relationship Id="rId54" Type="http://schemas.openxmlformats.org/officeDocument/2006/relationships/hyperlink" Target="https://podminky.urs.cz/item/CS_URS_2021_01/153112121" TargetMode="External" /><Relationship Id="rId55" Type="http://schemas.openxmlformats.org/officeDocument/2006/relationships/hyperlink" Target="https://podminky.urs.cz/item/CS_URS_2021_01/938902203" TargetMode="External" /><Relationship Id="rId56" Type="http://schemas.openxmlformats.org/officeDocument/2006/relationships/hyperlink" Target="https://podminky.urs.cz/item/CS_URS_2021_01/998225111" TargetMode="External" /><Relationship Id="rId57" Type="http://schemas.openxmlformats.org/officeDocument/2006/relationships/hyperlink" Target="https://podminky.urs.cz/item/CS_URS_2021_01/012103000" TargetMode="External" /><Relationship Id="rId58" Type="http://schemas.openxmlformats.org/officeDocument/2006/relationships/hyperlink" Target="https://podminky.urs.cz/item/CS_URS_2021_01/013254000" TargetMode="External" /><Relationship Id="rId59" Type="http://schemas.openxmlformats.org/officeDocument/2006/relationships/hyperlink" Target="https://podminky.urs.cz/item/CS_URS_2021_01/030001000" TargetMode="External" /><Relationship Id="rId60" Type="http://schemas.openxmlformats.org/officeDocument/2006/relationships/hyperlink" Target="https://podminky.urs.cz/item/CS_URS_2021_01/034303000" TargetMode="External" /><Relationship Id="rId61" Type="http://schemas.openxmlformats.org/officeDocument/2006/relationships/hyperlink" Target="https://podminky.urs.cz/item/CS_URS_2021_01/043134000" TargetMode="External" /><Relationship Id="rId62" Type="http://schemas.openxmlformats.org/officeDocument/2006/relationships/hyperlink" Target="https://podminky.urs.cz/item/CS_URS_2021_01/011314000" TargetMode="External" /><Relationship Id="rId63"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1_01/121151123" TargetMode="External" /><Relationship Id="rId2" Type="http://schemas.openxmlformats.org/officeDocument/2006/relationships/hyperlink" Target="https://podminky.urs.cz/item/CS_URS_2021_01/122251106" TargetMode="External" /><Relationship Id="rId3" Type="http://schemas.openxmlformats.org/officeDocument/2006/relationships/hyperlink" Target="https://podminky.urs.cz/item/CS_URS_2021_01/122702119" TargetMode="External" /><Relationship Id="rId4" Type="http://schemas.openxmlformats.org/officeDocument/2006/relationships/hyperlink" Target="https://podminky.urs.cz/item/CS_URS_2021_01/162251102" TargetMode="External" /><Relationship Id="rId5" Type="http://schemas.openxmlformats.org/officeDocument/2006/relationships/hyperlink" Target="https://podminky.urs.cz/item/CS_URS_2021_01/162451106" TargetMode="External" /><Relationship Id="rId6" Type="http://schemas.openxmlformats.org/officeDocument/2006/relationships/hyperlink" Target="https://podminky.urs.cz/item/CS_URS_2021_01/162751117" TargetMode="External" /><Relationship Id="rId7" Type="http://schemas.openxmlformats.org/officeDocument/2006/relationships/hyperlink" Target="https://podminky.urs.cz/item/CS_URS_2021_01/162751139" TargetMode="External" /><Relationship Id="rId8" Type="http://schemas.openxmlformats.org/officeDocument/2006/relationships/hyperlink" Target="https://podminky.urs.cz/item/CS_URS_2021_01/167151111" TargetMode="External" /><Relationship Id="rId9" Type="http://schemas.openxmlformats.org/officeDocument/2006/relationships/hyperlink" Target="https://podminky.urs.cz/item/CS_URS_2021_01/171201221" TargetMode="External" /><Relationship Id="rId10" Type="http://schemas.openxmlformats.org/officeDocument/2006/relationships/hyperlink" Target="https://podminky.urs.cz/item/CS_URS_2021_01/171251101" TargetMode="External" /><Relationship Id="rId11" Type="http://schemas.openxmlformats.org/officeDocument/2006/relationships/hyperlink" Target="https://podminky.urs.cz/item/CS_URS_2021_01/174151101" TargetMode="External" /><Relationship Id="rId12" Type="http://schemas.openxmlformats.org/officeDocument/2006/relationships/hyperlink" Target="https://podminky.urs.cz/item/CS_URS_2021_01/181451122" TargetMode="External" /><Relationship Id="rId13" Type="http://schemas.openxmlformats.org/officeDocument/2006/relationships/hyperlink" Target="https://podminky.urs.cz/item/CS_URS_2021_01/181951112" TargetMode="External" /><Relationship Id="rId14" Type="http://schemas.openxmlformats.org/officeDocument/2006/relationships/hyperlink" Target="https://podminky.urs.cz/item/CS_URS_2021_01/182151111" TargetMode="External" /><Relationship Id="rId15" Type="http://schemas.openxmlformats.org/officeDocument/2006/relationships/hyperlink" Target="https://podminky.urs.cz/item/CS_URS_2021_01/182251101" TargetMode="External" /><Relationship Id="rId16" Type="http://schemas.openxmlformats.org/officeDocument/2006/relationships/hyperlink" Target="https://podminky.urs.cz/item/CS_URS_2021_01/182351133" TargetMode="External" /><Relationship Id="rId17" Type="http://schemas.openxmlformats.org/officeDocument/2006/relationships/hyperlink" Target="https://podminky.urs.cz/item/CS_URS_2021_01/183102134" TargetMode="External" /><Relationship Id="rId18" Type="http://schemas.openxmlformats.org/officeDocument/2006/relationships/hyperlink" Target="https://podminky.urs.cz/item/CS_URS_2021_01/184102122" TargetMode="External" /><Relationship Id="rId19" Type="http://schemas.openxmlformats.org/officeDocument/2006/relationships/hyperlink" Target="https://podminky.urs.cz/item/CS_URS_2021_01/184813121" TargetMode="External" /><Relationship Id="rId20" Type="http://schemas.openxmlformats.org/officeDocument/2006/relationships/hyperlink" Target="https://podminky.urs.cz/item/CS_URS_2021_01/184813125" TargetMode="External" /><Relationship Id="rId21" Type="http://schemas.openxmlformats.org/officeDocument/2006/relationships/hyperlink" Target="https://podminky.urs.cz/item/CS_URS_2021_01/184911422" TargetMode="External" /><Relationship Id="rId22" Type="http://schemas.openxmlformats.org/officeDocument/2006/relationships/hyperlink" Target="https://podminky.urs.cz/item/CS_URS_2021_01/185804311" TargetMode="External" /><Relationship Id="rId23" Type="http://schemas.openxmlformats.org/officeDocument/2006/relationships/hyperlink" Target="https://podminky.urs.cz/item/CS_URS_2021_01/185851121" TargetMode="External" /><Relationship Id="rId24" Type="http://schemas.openxmlformats.org/officeDocument/2006/relationships/hyperlink" Target="https://podminky.urs.cz/item/CS_URS_2021_01/185851129" TargetMode="External" /><Relationship Id="rId25" Type="http://schemas.openxmlformats.org/officeDocument/2006/relationships/hyperlink" Target="https://podminky.urs.cz/item/CS_URS_2021_01/321321116" TargetMode="External" /><Relationship Id="rId26" Type="http://schemas.openxmlformats.org/officeDocument/2006/relationships/hyperlink" Target="https://podminky.urs.cz/item/CS_URS_2021_01/321351010" TargetMode="External" /><Relationship Id="rId27" Type="http://schemas.openxmlformats.org/officeDocument/2006/relationships/hyperlink" Target="https://podminky.urs.cz/item/CS_URS_2021_01/321352010" TargetMode="External" /><Relationship Id="rId28" Type="http://schemas.openxmlformats.org/officeDocument/2006/relationships/hyperlink" Target="https://podminky.urs.cz/item/CS_URS_2021_01/273313611" TargetMode="External" /><Relationship Id="rId29" Type="http://schemas.openxmlformats.org/officeDocument/2006/relationships/hyperlink" Target="https://podminky.urs.cz/item/CS_URS_2021_01/273313911" TargetMode="External" /><Relationship Id="rId30" Type="http://schemas.openxmlformats.org/officeDocument/2006/relationships/hyperlink" Target="https://podminky.urs.cz/item/CS_URS_2021_01/278361111" TargetMode="External" /><Relationship Id="rId31" Type="http://schemas.openxmlformats.org/officeDocument/2006/relationships/hyperlink" Target="https://podminky.urs.cz/item/CS_URS_2021_01/564752113" TargetMode="External" /><Relationship Id="rId32" Type="http://schemas.openxmlformats.org/officeDocument/2006/relationships/hyperlink" Target="https://podminky.urs.cz/item/CS_URS_2021_01/577134121" TargetMode="External" /><Relationship Id="rId33" Type="http://schemas.openxmlformats.org/officeDocument/2006/relationships/hyperlink" Target="https://podminky.urs.cz/item/CS_URS_2021_01/573231111" TargetMode="External" /><Relationship Id="rId34" Type="http://schemas.openxmlformats.org/officeDocument/2006/relationships/hyperlink" Target="https://podminky.urs.cz/item/CS_URS_2021_01/565155121" TargetMode="External" /><Relationship Id="rId35" Type="http://schemas.openxmlformats.org/officeDocument/2006/relationships/hyperlink" Target="https://podminky.urs.cz/item/CS_URS_2021_01/564851111" TargetMode="External" /><Relationship Id="rId36" Type="http://schemas.openxmlformats.org/officeDocument/2006/relationships/hyperlink" Target="https://podminky.urs.cz/item/CS_URS_2021_01/561021131" TargetMode="External" /><Relationship Id="rId37" Type="http://schemas.openxmlformats.org/officeDocument/2006/relationships/hyperlink" Target="https://podminky.urs.cz/item/CS_URS_2021_01/916231213" TargetMode="External" /><Relationship Id="rId38" Type="http://schemas.openxmlformats.org/officeDocument/2006/relationships/hyperlink" Target="https://podminky.urs.cz/item/CS_URS_2021_01/599141111" TargetMode="External" /><Relationship Id="rId39" Type="http://schemas.openxmlformats.org/officeDocument/2006/relationships/hyperlink" Target="https://podminky.urs.cz/item/CS_URS_2021_01/569903311" TargetMode="External" /><Relationship Id="rId40" Type="http://schemas.openxmlformats.org/officeDocument/2006/relationships/hyperlink" Target="https://podminky.urs.cz/item/CS_URS_2021_01/573312611" TargetMode="External" /><Relationship Id="rId41" Type="http://schemas.openxmlformats.org/officeDocument/2006/relationships/hyperlink" Target="https://podminky.urs.cz/item/CS_URS_2021_01/596412313" TargetMode="External" /><Relationship Id="rId42" Type="http://schemas.openxmlformats.org/officeDocument/2006/relationships/hyperlink" Target="https://podminky.urs.cz/item/CS_URS_2021_01/596841220" TargetMode="External" /><Relationship Id="rId43" Type="http://schemas.openxmlformats.org/officeDocument/2006/relationships/hyperlink" Target="https://podminky.urs.cz/item/CS_URS_2021_01/998225111" TargetMode="External" /><Relationship Id="rId44" Type="http://schemas.openxmlformats.org/officeDocument/2006/relationships/hyperlink" Target="https://podminky.urs.cz/item/CS_URS_2021_01/012103000" TargetMode="External" /><Relationship Id="rId45" Type="http://schemas.openxmlformats.org/officeDocument/2006/relationships/hyperlink" Target="https://podminky.urs.cz/item/CS_URS_2021_01/013254000" TargetMode="External" /><Relationship Id="rId46" Type="http://schemas.openxmlformats.org/officeDocument/2006/relationships/hyperlink" Target="https://podminky.urs.cz/item/CS_URS_2021_01/030001000" TargetMode="External" /><Relationship Id="rId47" Type="http://schemas.openxmlformats.org/officeDocument/2006/relationships/hyperlink" Target="https://podminky.urs.cz/item/CS_URS_2021_01/034303000" TargetMode="External" /><Relationship Id="rId48" Type="http://schemas.openxmlformats.org/officeDocument/2006/relationships/hyperlink" Target="https://podminky.urs.cz/item/CS_URS_2021_01/043134000" TargetMode="External" /><Relationship Id="rId49" Type="http://schemas.openxmlformats.org/officeDocument/2006/relationships/hyperlink" Target="https://podminky.urs.cz/item/CS_URS_2021_01/011314000" TargetMode="External" /><Relationship Id="rId50"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hyperlink" Target="https://podminky.urs.cz/item/CS_URS_2021_01/121151123" TargetMode="External" /><Relationship Id="rId2" Type="http://schemas.openxmlformats.org/officeDocument/2006/relationships/hyperlink" Target="https://podminky.urs.cz/item/CS_URS_2021_01/122251106" TargetMode="External" /><Relationship Id="rId3" Type="http://schemas.openxmlformats.org/officeDocument/2006/relationships/hyperlink" Target="https://podminky.urs.cz/item/CS_URS_2021_01/122702119" TargetMode="External" /><Relationship Id="rId4" Type="http://schemas.openxmlformats.org/officeDocument/2006/relationships/hyperlink" Target="https://podminky.urs.cz/item/CS_URS_2021_01/162251102" TargetMode="External" /><Relationship Id="rId5" Type="http://schemas.openxmlformats.org/officeDocument/2006/relationships/hyperlink" Target="https://podminky.urs.cz/item/CS_URS_2021_01/162451106" TargetMode="External" /><Relationship Id="rId6" Type="http://schemas.openxmlformats.org/officeDocument/2006/relationships/hyperlink" Target="https://podminky.urs.cz/item/CS_URS_2021_01/162751117" TargetMode="External" /><Relationship Id="rId7" Type="http://schemas.openxmlformats.org/officeDocument/2006/relationships/hyperlink" Target="https://podminky.urs.cz/item/CS_URS_2021_01/162751139" TargetMode="External" /><Relationship Id="rId8" Type="http://schemas.openxmlformats.org/officeDocument/2006/relationships/hyperlink" Target="https://podminky.urs.cz/item/CS_URS_2021_01/167151111" TargetMode="External" /><Relationship Id="rId9" Type="http://schemas.openxmlformats.org/officeDocument/2006/relationships/hyperlink" Target="https://podminky.urs.cz/item/CS_URS_2021_01/171103202" TargetMode="External" /><Relationship Id="rId10" Type="http://schemas.openxmlformats.org/officeDocument/2006/relationships/hyperlink" Target="https://podminky.urs.cz/item/CS_URS_2021_01/171201221" TargetMode="External" /><Relationship Id="rId11" Type="http://schemas.openxmlformats.org/officeDocument/2006/relationships/hyperlink" Target="https://podminky.urs.cz/item/CS_URS_2021_01/171251101" TargetMode="External" /><Relationship Id="rId12" Type="http://schemas.openxmlformats.org/officeDocument/2006/relationships/hyperlink" Target="https://podminky.urs.cz/item/CS_URS_2021_01/174151101" TargetMode="External" /><Relationship Id="rId13" Type="http://schemas.openxmlformats.org/officeDocument/2006/relationships/hyperlink" Target="https://podminky.urs.cz/item/CS_URS_2021_01/181451122" TargetMode="External" /><Relationship Id="rId14" Type="http://schemas.openxmlformats.org/officeDocument/2006/relationships/hyperlink" Target="https://podminky.urs.cz/item/CS_URS_2021_01/181951112" TargetMode="External" /><Relationship Id="rId15" Type="http://schemas.openxmlformats.org/officeDocument/2006/relationships/hyperlink" Target="https://podminky.urs.cz/item/CS_URS_2021_01/182151111" TargetMode="External" /><Relationship Id="rId16" Type="http://schemas.openxmlformats.org/officeDocument/2006/relationships/hyperlink" Target="https://podminky.urs.cz/item/CS_URS_2021_01/182251101" TargetMode="External" /><Relationship Id="rId17" Type="http://schemas.openxmlformats.org/officeDocument/2006/relationships/hyperlink" Target="https://podminky.urs.cz/item/CS_URS_2021_01/182351133" TargetMode="External" /><Relationship Id="rId18" Type="http://schemas.openxmlformats.org/officeDocument/2006/relationships/hyperlink" Target="https://podminky.urs.cz/item/CS_URS_2021_01/183102134" TargetMode="External" /><Relationship Id="rId19" Type="http://schemas.openxmlformats.org/officeDocument/2006/relationships/hyperlink" Target="https://podminky.urs.cz/item/CS_URS_2021_01/184102122" TargetMode="External" /><Relationship Id="rId20" Type="http://schemas.openxmlformats.org/officeDocument/2006/relationships/hyperlink" Target="https://podminky.urs.cz/item/CS_URS_2021_01/184813121" TargetMode="External" /><Relationship Id="rId21" Type="http://schemas.openxmlformats.org/officeDocument/2006/relationships/hyperlink" Target="https://podminky.urs.cz/item/CS_URS_2021_01/184813125" TargetMode="External" /><Relationship Id="rId22" Type="http://schemas.openxmlformats.org/officeDocument/2006/relationships/hyperlink" Target="https://podminky.urs.cz/item/CS_URS_2021_01/184911422" TargetMode="External" /><Relationship Id="rId23" Type="http://schemas.openxmlformats.org/officeDocument/2006/relationships/hyperlink" Target="https://podminky.urs.cz/item/CS_URS_2021_01/185804311" TargetMode="External" /><Relationship Id="rId24" Type="http://schemas.openxmlformats.org/officeDocument/2006/relationships/hyperlink" Target="https://podminky.urs.cz/item/CS_URS_2021_01/185851121" TargetMode="External" /><Relationship Id="rId25" Type="http://schemas.openxmlformats.org/officeDocument/2006/relationships/hyperlink" Target="https://podminky.urs.cz/item/CS_URS_2021_01/185851129" TargetMode="External" /><Relationship Id="rId26" Type="http://schemas.openxmlformats.org/officeDocument/2006/relationships/hyperlink" Target="https://podminky.urs.cz/item/CS_URS_2021_01/321321116" TargetMode="External" /><Relationship Id="rId27" Type="http://schemas.openxmlformats.org/officeDocument/2006/relationships/hyperlink" Target="https://podminky.urs.cz/item/CS_URS_2021_01/321351010" TargetMode="External" /><Relationship Id="rId28" Type="http://schemas.openxmlformats.org/officeDocument/2006/relationships/hyperlink" Target="https://podminky.urs.cz/item/CS_URS_2021_01/321352010" TargetMode="External" /><Relationship Id="rId29" Type="http://schemas.openxmlformats.org/officeDocument/2006/relationships/hyperlink" Target="https://podminky.urs.cz/item/CS_URS_2021_01/273313611" TargetMode="External" /><Relationship Id="rId30" Type="http://schemas.openxmlformats.org/officeDocument/2006/relationships/hyperlink" Target="https://podminky.urs.cz/item/CS_URS_2021_01/273313911" TargetMode="External" /><Relationship Id="rId31" Type="http://schemas.openxmlformats.org/officeDocument/2006/relationships/hyperlink" Target="https://podminky.urs.cz/item/CS_URS_2021_01/278361111" TargetMode="External" /><Relationship Id="rId32" Type="http://schemas.openxmlformats.org/officeDocument/2006/relationships/hyperlink" Target="https://podminky.urs.cz/item/CS_URS_2021_01/451315115" TargetMode="External" /><Relationship Id="rId33" Type="http://schemas.openxmlformats.org/officeDocument/2006/relationships/hyperlink" Target="https://podminky.urs.cz/item/CS_URS_2021_01/451315125" TargetMode="External" /><Relationship Id="rId34" Type="http://schemas.openxmlformats.org/officeDocument/2006/relationships/hyperlink" Target="https://podminky.urs.cz/item/CS_URS_2021_01/465512228" TargetMode="External" /><Relationship Id="rId35" Type="http://schemas.openxmlformats.org/officeDocument/2006/relationships/hyperlink" Target="https://podminky.urs.cz/item/CS_URS_2021_01/465513228" TargetMode="External" /><Relationship Id="rId36" Type="http://schemas.openxmlformats.org/officeDocument/2006/relationships/hyperlink" Target="https://podminky.urs.cz/item/CS_URS_2021_01/564752113" TargetMode="External" /><Relationship Id="rId37" Type="http://schemas.openxmlformats.org/officeDocument/2006/relationships/hyperlink" Target="https://podminky.urs.cz/item/CS_URS_2021_01/569751111" TargetMode="External" /><Relationship Id="rId38" Type="http://schemas.openxmlformats.org/officeDocument/2006/relationships/hyperlink" Target="https://podminky.urs.cz/item/CS_URS_2021_01/577134121" TargetMode="External" /><Relationship Id="rId39" Type="http://schemas.openxmlformats.org/officeDocument/2006/relationships/hyperlink" Target="https://podminky.urs.cz/item/CS_URS_2021_01/573231111" TargetMode="External" /><Relationship Id="rId40" Type="http://schemas.openxmlformats.org/officeDocument/2006/relationships/hyperlink" Target="https://podminky.urs.cz/item/CS_URS_2021_01/565155121" TargetMode="External" /><Relationship Id="rId41" Type="http://schemas.openxmlformats.org/officeDocument/2006/relationships/hyperlink" Target="https://podminky.urs.cz/item/CS_URS_2021_01/564851111" TargetMode="External" /><Relationship Id="rId42" Type="http://schemas.openxmlformats.org/officeDocument/2006/relationships/hyperlink" Target="https://podminky.urs.cz/item/CS_URS_2021_01/561021131" TargetMode="External" /><Relationship Id="rId43" Type="http://schemas.openxmlformats.org/officeDocument/2006/relationships/hyperlink" Target="https://podminky.urs.cz/item/CS_URS_2021_01/569903311" TargetMode="External" /><Relationship Id="rId44" Type="http://schemas.openxmlformats.org/officeDocument/2006/relationships/hyperlink" Target="https://podminky.urs.cz/item/CS_URS_2021_01/573312611" TargetMode="External" /><Relationship Id="rId45" Type="http://schemas.openxmlformats.org/officeDocument/2006/relationships/hyperlink" Target="https://podminky.urs.cz/item/CS_URS_2021_01/596412313" TargetMode="External" /><Relationship Id="rId46" Type="http://schemas.openxmlformats.org/officeDocument/2006/relationships/hyperlink" Target="https://podminky.urs.cz/item/CS_URS_2021_01/596841220" TargetMode="External" /><Relationship Id="rId47" Type="http://schemas.openxmlformats.org/officeDocument/2006/relationships/hyperlink" Target="https://podminky.urs.cz/item/CS_URS_2021_01/599141111" TargetMode="External" /><Relationship Id="rId48" Type="http://schemas.openxmlformats.org/officeDocument/2006/relationships/hyperlink" Target="https://podminky.urs.cz/item/CS_URS_2021_01/916231213" TargetMode="External" /><Relationship Id="rId49" Type="http://schemas.openxmlformats.org/officeDocument/2006/relationships/hyperlink" Target="https://podminky.urs.cz/item/CS_URS_2021_01/998225111" TargetMode="External" /><Relationship Id="rId50" Type="http://schemas.openxmlformats.org/officeDocument/2006/relationships/hyperlink" Target="https://podminky.urs.cz/item/CS_URS_2021_01/012103000" TargetMode="External" /><Relationship Id="rId51" Type="http://schemas.openxmlformats.org/officeDocument/2006/relationships/hyperlink" Target="https://podminky.urs.cz/item/CS_URS_2021_01/013254000" TargetMode="External" /><Relationship Id="rId52" Type="http://schemas.openxmlformats.org/officeDocument/2006/relationships/hyperlink" Target="https://podminky.urs.cz/item/CS_URS_2021_01/030001000" TargetMode="External" /><Relationship Id="rId53" Type="http://schemas.openxmlformats.org/officeDocument/2006/relationships/hyperlink" Target="https://podminky.urs.cz/item/CS_URS_2021_01/034303000" TargetMode="External" /><Relationship Id="rId54" Type="http://schemas.openxmlformats.org/officeDocument/2006/relationships/hyperlink" Target="https://podminky.urs.cz/item/CS_URS_2021_01/043134000" TargetMode="External" /><Relationship Id="rId55" Type="http://schemas.openxmlformats.org/officeDocument/2006/relationships/hyperlink" Target="https://podminky.urs.cz/item/CS_URS_2021_01/011314000" TargetMode="External" /><Relationship Id="rId56"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hyperlink" Target="https://podminky.urs.cz/item/CS_URS_2021_01/112101103" TargetMode="External" /><Relationship Id="rId2" Type="http://schemas.openxmlformats.org/officeDocument/2006/relationships/hyperlink" Target="https://podminky.urs.cz/item/CS_URS_2021_01/112155115" TargetMode="External" /><Relationship Id="rId3" Type="http://schemas.openxmlformats.org/officeDocument/2006/relationships/hyperlink" Target="https://podminky.urs.cz/item/CS_URS_2021_01/112211113" TargetMode="External" /><Relationship Id="rId4" Type="http://schemas.openxmlformats.org/officeDocument/2006/relationships/hyperlink" Target="https://podminky.urs.cz/item/CS_URS_2021_01/112251103" TargetMode="External" /><Relationship Id="rId5" Type="http://schemas.openxmlformats.org/officeDocument/2006/relationships/hyperlink" Target="https://podminky.urs.cz/item/CS_URS_2021_01/121151123" TargetMode="External" /><Relationship Id="rId6" Type="http://schemas.openxmlformats.org/officeDocument/2006/relationships/hyperlink" Target="https://podminky.urs.cz/item/CS_URS_2021_01/122251106" TargetMode="External" /><Relationship Id="rId7" Type="http://schemas.openxmlformats.org/officeDocument/2006/relationships/hyperlink" Target="https://podminky.urs.cz/item/CS_URS_2021_01/122702119" TargetMode="External" /><Relationship Id="rId8" Type="http://schemas.openxmlformats.org/officeDocument/2006/relationships/hyperlink" Target="https://podminky.urs.cz/item/CS_URS_2021_01/132212111" TargetMode="External" /><Relationship Id="rId9" Type="http://schemas.openxmlformats.org/officeDocument/2006/relationships/hyperlink" Target="https://podminky.urs.cz/item/CS_URS_2021_01/162251102" TargetMode="External" /><Relationship Id="rId10" Type="http://schemas.openxmlformats.org/officeDocument/2006/relationships/hyperlink" Target="https://podminky.urs.cz/item/CS_URS_2021_01/162451106" TargetMode="External" /><Relationship Id="rId11" Type="http://schemas.openxmlformats.org/officeDocument/2006/relationships/hyperlink" Target="https://podminky.urs.cz/item/CS_URS_2021_01/162751117" TargetMode="External" /><Relationship Id="rId12" Type="http://schemas.openxmlformats.org/officeDocument/2006/relationships/hyperlink" Target="https://podminky.urs.cz/item/CS_URS_2021_01/162751139" TargetMode="External" /><Relationship Id="rId13" Type="http://schemas.openxmlformats.org/officeDocument/2006/relationships/hyperlink" Target="https://podminky.urs.cz/item/CS_URS_2021_01/167151111" TargetMode="External" /><Relationship Id="rId14" Type="http://schemas.openxmlformats.org/officeDocument/2006/relationships/hyperlink" Target="https://podminky.urs.cz/item/CS_URS_2021_01/171201221" TargetMode="External" /><Relationship Id="rId15" Type="http://schemas.openxmlformats.org/officeDocument/2006/relationships/hyperlink" Target="https://podminky.urs.cz/item/CS_URS_2021_01/171251101" TargetMode="External" /><Relationship Id="rId16" Type="http://schemas.openxmlformats.org/officeDocument/2006/relationships/hyperlink" Target="https://podminky.urs.cz/item/CS_URS_2021_01/174151101" TargetMode="External" /><Relationship Id="rId17" Type="http://schemas.openxmlformats.org/officeDocument/2006/relationships/hyperlink" Target="https://podminky.urs.cz/item/CS_URS_2021_01/181451122" TargetMode="External" /><Relationship Id="rId18" Type="http://schemas.openxmlformats.org/officeDocument/2006/relationships/hyperlink" Target="https://podminky.urs.cz/item/CS_URS_2021_01/181951112" TargetMode="External" /><Relationship Id="rId19" Type="http://schemas.openxmlformats.org/officeDocument/2006/relationships/hyperlink" Target="https://podminky.urs.cz/item/CS_URS_2021_01/182151111" TargetMode="External" /><Relationship Id="rId20" Type="http://schemas.openxmlformats.org/officeDocument/2006/relationships/hyperlink" Target="https://podminky.urs.cz/item/CS_URS_2021_01/182251101" TargetMode="External" /><Relationship Id="rId21" Type="http://schemas.openxmlformats.org/officeDocument/2006/relationships/hyperlink" Target="https://podminky.urs.cz/item/CS_URS_2021_01/182351133" TargetMode="External" /><Relationship Id="rId22" Type="http://schemas.openxmlformats.org/officeDocument/2006/relationships/hyperlink" Target="https://podminky.urs.cz/item/CS_URS_2021_01/183102134" TargetMode="External" /><Relationship Id="rId23" Type="http://schemas.openxmlformats.org/officeDocument/2006/relationships/hyperlink" Target="https://podminky.urs.cz/item/CS_URS_2021_01/184102122" TargetMode="External" /><Relationship Id="rId24" Type="http://schemas.openxmlformats.org/officeDocument/2006/relationships/hyperlink" Target="https://podminky.urs.cz/item/CS_URS_2021_01/184813121" TargetMode="External" /><Relationship Id="rId25" Type="http://schemas.openxmlformats.org/officeDocument/2006/relationships/hyperlink" Target="https://podminky.urs.cz/item/CS_URS_2021_01/184813125" TargetMode="External" /><Relationship Id="rId26" Type="http://schemas.openxmlformats.org/officeDocument/2006/relationships/hyperlink" Target="https://podminky.urs.cz/item/CS_URS_2021_01/184911422" TargetMode="External" /><Relationship Id="rId27" Type="http://schemas.openxmlformats.org/officeDocument/2006/relationships/hyperlink" Target="https://podminky.urs.cz/item/CS_URS_2021_01/185804311" TargetMode="External" /><Relationship Id="rId28" Type="http://schemas.openxmlformats.org/officeDocument/2006/relationships/hyperlink" Target="https://podminky.urs.cz/item/CS_URS_2021_01/185851121" TargetMode="External" /><Relationship Id="rId29" Type="http://schemas.openxmlformats.org/officeDocument/2006/relationships/hyperlink" Target="https://podminky.urs.cz/item/CS_URS_2021_01/185851129" TargetMode="External" /><Relationship Id="rId30" Type="http://schemas.openxmlformats.org/officeDocument/2006/relationships/hyperlink" Target="https://podminky.urs.cz/item/CS_URS_2021_01/211571112" TargetMode="External" /><Relationship Id="rId31" Type="http://schemas.openxmlformats.org/officeDocument/2006/relationships/hyperlink" Target="https://podminky.urs.cz/item/CS_URS_2021_01/213141131" TargetMode="External" /><Relationship Id="rId32" Type="http://schemas.openxmlformats.org/officeDocument/2006/relationships/hyperlink" Target="https://podminky.urs.cz/item/CS_URS_2021_01/321321116" TargetMode="External" /><Relationship Id="rId33" Type="http://schemas.openxmlformats.org/officeDocument/2006/relationships/hyperlink" Target="https://podminky.urs.cz/item/CS_URS_2021_01/321351010" TargetMode="External" /><Relationship Id="rId34" Type="http://schemas.openxmlformats.org/officeDocument/2006/relationships/hyperlink" Target="https://podminky.urs.cz/item/CS_URS_2021_01/321352010" TargetMode="External" /><Relationship Id="rId35" Type="http://schemas.openxmlformats.org/officeDocument/2006/relationships/hyperlink" Target="https://podminky.urs.cz/item/CS_URS_2021_01/273313611" TargetMode="External" /><Relationship Id="rId36" Type="http://schemas.openxmlformats.org/officeDocument/2006/relationships/hyperlink" Target="https://podminky.urs.cz/item/CS_URS_2021_01/273313911" TargetMode="External" /><Relationship Id="rId37" Type="http://schemas.openxmlformats.org/officeDocument/2006/relationships/hyperlink" Target="https://podminky.urs.cz/item/CS_URS_2021_01/278361111" TargetMode="External" /><Relationship Id="rId38" Type="http://schemas.openxmlformats.org/officeDocument/2006/relationships/hyperlink" Target="https://podminky.urs.cz/item/CS_URS_2021_01/451315115" TargetMode="External" /><Relationship Id="rId39" Type="http://schemas.openxmlformats.org/officeDocument/2006/relationships/hyperlink" Target="https://podminky.urs.cz/item/CS_URS_2021_01/465513228" TargetMode="External" /><Relationship Id="rId40" Type="http://schemas.openxmlformats.org/officeDocument/2006/relationships/hyperlink" Target="https://podminky.urs.cz/item/CS_URS_2021_01/465928121" TargetMode="External" /><Relationship Id="rId41" Type="http://schemas.openxmlformats.org/officeDocument/2006/relationships/hyperlink" Target="https://podminky.urs.cz/item/CS_URS_2021_01/564752113" TargetMode="External" /><Relationship Id="rId42" Type="http://schemas.openxmlformats.org/officeDocument/2006/relationships/hyperlink" Target="https://podminky.urs.cz/item/CS_URS_2021_01/569751111" TargetMode="External" /><Relationship Id="rId43" Type="http://schemas.openxmlformats.org/officeDocument/2006/relationships/hyperlink" Target="https://podminky.urs.cz/item/CS_URS_2021_01/577134121" TargetMode="External" /><Relationship Id="rId44" Type="http://schemas.openxmlformats.org/officeDocument/2006/relationships/hyperlink" Target="https://podminky.urs.cz/item/CS_URS_2021_01/573231111" TargetMode="External" /><Relationship Id="rId45" Type="http://schemas.openxmlformats.org/officeDocument/2006/relationships/hyperlink" Target="https://podminky.urs.cz/item/CS_URS_2021_01/565155121" TargetMode="External" /><Relationship Id="rId46" Type="http://schemas.openxmlformats.org/officeDocument/2006/relationships/hyperlink" Target="https://podminky.urs.cz/item/CS_URS_2021_01/564851111" TargetMode="External" /><Relationship Id="rId47" Type="http://schemas.openxmlformats.org/officeDocument/2006/relationships/hyperlink" Target="https://podminky.urs.cz/item/CS_URS_2021_01/561021131" TargetMode="External" /><Relationship Id="rId48" Type="http://schemas.openxmlformats.org/officeDocument/2006/relationships/hyperlink" Target="https://podminky.urs.cz/item/CS_URS_2021_01/569903311" TargetMode="External" /><Relationship Id="rId49" Type="http://schemas.openxmlformats.org/officeDocument/2006/relationships/hyperlink" Target="https://podminky.urs.cz/item/CS_URS_2021_01/573312611" TargetMode="External" /><Relationship Id="rId50" Type="http://schemas.openxmlformats.org/officeDocument/2006/relationships/hyperlink" Target="https://podminky.urs.cz/item/CS_URS_2021_01/596412313" TargetMode="External" /><Relationship Id="rId51" Type="http://schemas.openxmlformats.org/officeDocument/2006/relationships/hyperlink" Target="https://podminky.urs.cz/item/CS_URS_2021_01/916231213" TargetMode="External" /><Relationship Id="rId52" Type="http://schemas.openxmlformats.org/officeDocument/2006/relationships/hyperlink" Target="https://podminky.urs.cz/item/CS_URS_2021_01/871228111" TargetMode="External" /><Relationship Id="rId53" Type="http://schemas.openxmlformats.org/officeDocument/2006/relationships/hyperlink" Target="https://podminky.urs.cz/item/CS_URS_2021_01/113151111" TargetMode="External" /><Relationship Id="rId54" Type="http://schemas.openxmlformats.org/officeDocument/2006/relationships/hyperlink" Target="https://podminky.urs.cz/item/CS_URS_2021_01/997002511" TargetMode="External" /><Relationship Id="rId55" Type="http://schemas.openxmlformats.org/officeDocument/2006/relationships/hyperlink" Target="https://podminky.urs.cz/item/CS_URS_2021_01/997002519" TargetMode="External" /><Relationship Id="rId56" Type="http://schemas.openxmlformats.org/officeDocument/2006/relationships/hyperlink" Target="https://podminky.urs.cz/item/CS_URS_2021_01/997013602" TargetMode="External" /><Relationship Id="rId57" Type="http://schemas.openxmlformats.org/officeDocument/2006/relationships/hyperlink" Target="https://podminky.urs.cz/item/CS_URS_2021_01/998225111" TargetMode="External" /><Relationship Id="rId58" Type="http://schemas.openxmlformats.org/officeDocument/2006/relationships/hyperlink" Target="https://podminky.urs.cz/item/CS_URS_2021_01/012103000" TargetMode="External" /><Relationship Id="rId59" Type="http://schemas.openxmlformats.org/officeDocument/2006/relationships/hyperlink" Target="https://podminky.urs.cz/item/CS_URS_2021_01/013254000" TargetMode="External" /><Relationship Id="rId60" Type="http://schemas.openxmlformats.org/officeDocument/2006/relationships/hyperlink" Target="https://podminky.urs.cz/item/CS_URS_2021_01/030001000" TargetMode="External" /><Relationship Id="rId61" Type="http://schemas.openxmlformats.org/officeDocument/2006/relationships/hyperlink" Target="https://podminky.urs.cz/item/CS_URS_2021_01/034303000" TargetMode="External" /><Relationship Id="rId62" Type="http://schemas.openxmlformats.org/officeDocument/2006/relationships/hyperlink" Target="https://podminky.urs.cz/item/CS_URS_2021_01/043134000" TargetMode="External" /><Relationship Id="rId63" Type="http://schemas.openxmlformats.org/officeDocument/2006/relationships/hyperlink" Target="https://podminky.urs.cz/item/CS_URS_2021_01/011314000" TargetMode="External" /><Relationship Id="rId64" Type="http://schemas.openxmlformats.org/officeDocument/2006/relationships/drawing" Target="../drawings/drawing5.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5" t="s">
        <v>0</v>
      </c>
      <c r="AZ1" s="15" t="s">
        <v>1</v>
      </c>
      <c r="BA1" s="15" t="s">
        <v>2</v>
      </c>
      <c r="BB1" s="15" t="s">
        <v>3</v>
      </c>
      <c r="BT1" s="15" t="s">
        <v>4</v>
      </c>
      <c r="BU1" s="15" t="s">
        <v>4</v>
      </c>
      <c r="BV1" s="15" t="s">
        <v>5</v>
      </c>
    </row>
    <row r="2" s="1" customFormat="1" ht="36.96" customHeight="1">
      <c r="AR2" s="1"/>
      <c r="AS2" s="1"/>
      <c r="AT2" s="1"/>
      <c r="AU2" s="1"/>
      <c r="AV2" s="1"/>
      <c r="AW2" s="1"/>
      <c r="AX2" s="1"/>
      <c r="AY2" s="1"/>
      <c r="AZ2" s="1"/>
      <c r="BA2" s="1"/>
      <c r="BB2" s="1"/>
      <c r="BC2" s="1"/>
      <c r="BD2" s="1"/>
      <c r="BE2" s="1"/>
      <c r="BS2" s="16" t="s">
        <v>6</v>
      </c>
      <c r="BT2" s="16" t="s">
        <v>7</v>
      </c>
    </row>
    <row r="3" s="1" customFormat="1"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1" customFormat="1" ht="24.96"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1" customFormat="1" ht="12" customHeight="1">
      <c r="B5" s="20"/>
      <c r="C5" s="21"/>
      <c r="D5" s="25" t="s">
        <v>13</v>
      </c>
      <c r="E5" s="21"/>
      <c r="F5" s="21"/>
      <c r="G5" s="21"/>
      <c r="H5" s="21"/>
      <c r="I5" s="21"/>
      <c r="J5" s="21"/>
      <c r="K5" s="26" t="s">
        <v>14</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E5" s="27" t="s">
        <v>15</v>
      </c>
      <c r="BS5" s="16" t="s">
        <v>6</v>
      </c>
    </row>
    <row r="6" s="1" customFormat="1" ht="36.96" customHeight="1">
      <c r="B6" s="20"/>
      <c r="C6" s="21"/>
      <c r="D6" s="28" t="s">
        <v>16</v>
      </c>
      <c r="E6" s="21"/>
      <c r="F6" s="21"/>
      <c r="G6" s="21"/>
      <c r="H6" s="21"/>
      <c r="I6" s="21"/>
      <c r="J6" s="21"/>
      <c r="K6" s="29" t="s">
        <v>17</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E6" s="30"/>
      <c r="BS6" s="16" t="s">
        <v>6</v>
      </c>
    </row>
    <row r="7" s="1" customFormat="1" ht="12" customHeight="1">
      <c r="B7" s="20"/>
      <c r="C7" s="21"/>
      <c r="D7" s="31" t="s">
        <v>18</v>
      </c>
      <c r="E7" s="21"/>
      <c r="F7" s="21"/>
      <c r="G7" s="21"/>
      <c r="H7" s="21"/>
      <c r="I7" s="21"/>
      <c r="J7" s="21"/>
      <c r="K7" s="26" t="s">
        <v>1</v>
      </c>
      <c r="L7" s="21"/>
      <c r="M7" s="21"/>
      <c r="N7" s="21"/>
      <c r="O7" s="21"/>
      <c r="P7" s="21"/>
      <c r="Q7" s="21"/>
      <c r="R7" s="21"/>
      <c r="S7" s="21"/>
      <c r="T7" s="21"/>
      <c r="U7" s="21"/>
      <c r="V7" s="21"/>
      <c r="W7" s="21"/>
      <c r="X7" s="21"/>
      <c r="Y7" s="21"/>
      <c r="Z7" s="21"/>
      <c r="AA7" s="21"/>
      <c r="AB7" s="21"/>
      <c r="AC7" s="21"/>
      <c r="AD7" s="21"/>
      <c r="AE7" s="21"/>
      <c r="AF7" s="21"/>
      <c r="AG7" s="21"/>
      <c r="AH7" s="21"/>
      <c r="AI7" s="21"/>
      <c r="AJ7" s="21"/>
      <c r="AK7" s="31" t="s">
        <v>19</v>
      </c>
      <c r="AL7" s="21"/>
      <c r="AM7" s="21"/>
      <c r="AN7" s="26" t="s">
        <v>1</v>
      </c>
      <c r="AO7" s="21"/>
      <c r="AP7" s="21"/>
      <c r="AQ7" s="21"/>
      <c r="AR7" s="19"/>
      <c r="BE7" s="30"/>
      <c r="BS7" s="16" t="s">
        <v>6</v>
      </c>
    </row>
    <row r="8" s="1" customFormat="1" ht="12" customHeight="1">
      <c r="B8" s="20"/>
      <c r="C8" s="21"/>
      <c r="D8" s="31" t="s">
        <v>20</v>
      </c>
      <c r="E8" s="21"/>
      <c r="F8" s="21"/>
      <c r="G8" s="21"/>
      <c r="H8" s="21"/>
      <c r="I8" s="21"/>
      <c r="J8" s="21"/>
      <c r="K8" s="26" t="s">
        <v>21</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22</v>
      </c>
      <c r="AL8" s="21"/>
      <c r="AM8" s="21"/>
      <c r="AN8" s="32" t="s">
        <v>23</v>
      </c>
      <c r="AO8" s="21"/>
      <c r="AP8" s="21"/>
      <c r="AQ8" s="21"/>
      <c r="AR8" s="19"/>
      <c r="BE8" s="30"/>
      <c r="BS8" s="16" t="s">
        <v>6</v>
      </c>
    </row>
    <row r="9" s="1" customFormat="1"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30"/>
      <c r="BS9" s="16" t="s">
        <v>6</v>
      </c>
    </row>
    <row r="10" s="1" customFormat="1" ht="12" customHeight="1">
      <c r="B10" s="20"/>
      <c r="C10" s="21"/>
      <c r="D10" s="31" t="s">
        <v>24</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25</v>
      </c>
      <c r="AL10" s="21"/>
      <c r="AM10" s="21"/>
      <c r="AN10" s="26" t="s">
        <v>1</v>
      </c>
      <c r="AO10" s="21"/>
      <c r="AP10" s="21"/>
      <c r="AQ10" s="21"/>
      <c r="AR10" s="19"/>
      <c r="BE10" s="30"/>
      <c r="BS10" s="16" t="s">
        <v>6</v>
      </c>
    </row>
    <row r="11" s="1" customFormat="1" ht="18.48" customHeight="1">
      <c r="B11" s="20"/>
      <c r="C11" s="21"/>
      <c r="D11" s="21"/>
      <c r="E11" s="26" t="s">
        <v>26</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27</v>
      </c>
      <c r="AL11" s="21"/>
      <c r="AM11" s="21"/>
      <c r="AN11" s="26" t="s">
        <v>1</v>
      </c>
      <c r="AO11" s="21"/>
      <c r="AP11" s="21"/>
      <c r="AQ11" s="21"/>
      <c r="AR11" s="19"/>
      <c r="BE11" s="30"/>
      <c r="BS11" s="16" t="s">
        <v>6</v>
      </c>
    </row>
    <row r="12" s="1" customFormat="1"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0"/>
      <c r="BS12" s="16" t="s">
        <v>6</v>
      </c>
    </row>
    <row r="13" s="1" customFormat="1" ht="12" customHeight="1">
      <c r="B13" s="20"/>
      <c r="C13" s="21"/>
      <c r="D13" s="31" t="s">
        <v>28</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25</v>
      </c>
      <c r="AL13" s="21"/>
      <c r="AM13" s="21"/>
      <c r="AN13" s="33" t="s">
        <v>29</v>
      </c>
      <c r="AO13" s="21"/>
      <c r="AP13" s="21"/>
      <c r="AQ13" s="21"/>
      <c r="AR13" s="19"/>
      <c r="BE13" s="30"/>
      <c r="BS13" s="16" t="s">
        <v>6</v>
      </c>
    </row>
    <row r="14">
      <c r="B14" s="20"/>
      <c r="C14" s="21"/>
      <c r="D14" s="21"/>
      <c r="E14" s="33" t="s">
        <v>29</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1" t="s">
        <v>27</v>
      </c>
      <c r="AL14" s="21"/>
      <c r="AM14" s="21"/>
      <c r="AN14" s="33" t="s">
        <v>29</v>
      </c>
      <c r="AO14" s="21"/>
      <c r="AP14" s="21"/>
      <c r="AQ14" s="21"/>
      <c r="AR14" s="19"/>
      <c r="BE14" s="30"/>
      <c r="BS14" s="16" t="s">
        <v>6</v>
      </c>
    </row>
    <row r="15" s="1" customFormat="1"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0"/>
      <c r="BS15" s="16" t="s">
        <v>4</v>
      </c>
    </row>
    <row r="16" s="1" customFormat="1" ht="12" customHeight="1">
      <c r="B16" s="20"/>
      <c r="C16" s="21"/>
      <c r="D16" s="31" t="s">
        <v>30</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25</v>
      </c>
      <c r="AL16" s="21"/>
      <c r="AM16" s="21"/>
      <c r="AN16" s="26" t="s">
        <v>1</v>
      </c>
      <c r="AO16" s="21"/>
      <c r="AP16" s="21"/>
      <c r="AQ16" s="21"/>
      <c r="AR16" s="19"/>
      <c r="BE16" s="30"/>
      <c r="BS16" s="16" t="s">
        <v>4</v>
      </c>
    </row>
    <row r="17" s="1" customFormat="1" ht="18.48" customHeight="1">
      <c r="B17" s="20"/>
      <c r="C17" s="21"/>
      <c r="D17" s="21"/>
      <c r="E17" s="26" t="s">
        <v>31</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27</v>
      </c>
      <c r="AL17" s="21"/>
      <c r="AM17" s="21"/>
      <c r="AN17" s="26" t="s">
        <v>1</v>
      </c>
      <c r="AO17" s="21"/>
      <c r="AP17" s="21"/>
      <c r="AQ17" s="21"/>
      <c r="AR17" s="19"/>
      <c r="BE17" s="30"/>
      <c r="BS17" s="16" t="s">
        <v>32</v>
      </c>
    </row>
    <row r="18" s="1" customFormat="1"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0"/>
      <c r="BS18" s="16" t="s">
        <v>6</v>
      </c>
    </row>
    <row r="19" s="1" customFormat="1" ht="12" customHeight="1">
      <c r="B19" s="20"/>
      <c r="C19" s="21"/>
      <c r="D19" s="31" t="s">
        <v>33</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25</v>
      </c>
      <c r="AL19" s="21"/>
      <c r="AM19" s="21"/>
      <c r="AN19" s="26" t="s">
        <v>1</v>
      </c>
      <c r="AO19" s="21"/>
      <c r="AP19" s="21"/>
      <c r="AQ19" s="21"/>
      <c r="AR19" s="19"/>
      <c r="BE19" s="30"/>
      <c r="BS19" s="16" t="s">
        <v>6</v>
      </c>
    </row>
    <row r="20" s="1" customFormat="1" ht="18.48" customHeight="1">
      <c r="B20" s="20"/>
      <c r="C20" s="21"/>
      <c r="D20" s="21"/>
      <c r="E20" s="26" t="s">
        <v>21</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27</v>
      </c>
      <c r="AL20" s="21"/>
      <c r="AM20" s="21"/>
      <c r="AN20" s="26" t="s">
        <v>1</v>
      </c>
      <c r="AO20" s="21"/>
      <c r="AP20" s="21"/>
      <c r="AQ20" s="21"/>
      <c r="AR20" s="19"/>
      <c r="BE20" s="30"/>
      <c r="BS20" s="16" t="s">
        <v>32</v>
      </c>
    </row>
    <row r="21" s="1" customFormat="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0"/>
    </row>
    <row r="22" s="1" customFormat="1" ht="12" customHeight="1">
      <c r="B22" s="20"/>
      <c r="C22" s="21"/>
      <c r="D22" s="31" t="s">
        <v>34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0"/>
    </row>
    <row r="23" s="1" customFormat="1" ht="16.5" customHeight="1">
      <c r="B23" s="20"/>
      <c r="C23" s="21"/>
      <c r="D23" s="21"/>
      <c r="E23" s="35" t="s">
        <v>1</v>
      </c>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21"/>
      <c r="AP23" s="21"/>
      <c r="AQ23" s="21"/>
      <c r="AR23" s="19"/>
      <c r="BE23" s="30"/>
    </row>
    <row r="24" s="1" customFormat="1"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0"/>
    </row>
    <row r="25" s="1" customFormat="1" ht="6.96" customHeight="1">
      <c r="B25" s="20"/>
      <c r="C25" s="21"/>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1"/>
      <c r="AQ25" s="21"/>
      <c r="AR25" s="19"/>
      <c r="BE25" s="30"/>
    </row>
    <row r="26" s="1" customFormat="1" ht="14.4" customHeight="1">
      <c r="B26" s="20"/>
      <c r="C26" s="21"/>
      <c r="D26" s="37" t="s">
        <v>35</v>
      </c>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38">
        <f>ROUND(AG94,2)</f>
        <v>0</v>
      </c>
      <c r="AL26" s="21"/>
      <c r="AM26" s="21"/>
      <c r="AN26" s="21"/>
      <c r="AO26" s="21"/>
      <c r="AP26" s="21"/>
      <c r="AQ26" s="21"/>
      <c r="AR26" s="19"/>
      <c r="BE26" s="30"/>
    </row>
    <row r="27" s="1" customFormat="1" ht="14.4" customHeight="1">
      <c r="B27" s="20"/>
      <c r="C27" s="21"/>
      <c r="D27" s="37" t="s">
        <v>36</v>
      </c>
      <c r="E27" s="21"/>
      <c r="F27" s="21"/>
      <c r="G27" s="21"/>
      <c r="H27" s="21"/>
      <c r="I27" s="21"/>
      <c r="J27" s="21"/>
      <c r="K27" s="21"/>
      <c r="L27" s="21"/>
      <c r="M27" s="21"/>
      <c r="N27" s="21"/>
      <c r="O27" s="21"/>
      <c r="P27" s="21"/>
      <c r="Q27" s="21"/>
      <c r="R27" s="21"/>
      <c r="S27" s="21"/>
      <c r="T27" s="21"/>
      <c r="U27" s="21"/>
      <c r="V27" s="21"/>
      <c r="W27" s="21"/>
      <c r="X27" s="21"/>
      <c r="Y27" s="21"/>
      <c r="Z27" s="21"/>
      <c r="AA27" s="21"/>
      <c r="AB27" s="21"/>
      <c r="AC27" s="21"/>
      <c r="AD27" s="21"/>
      <c r="AE27" s="21"/>
      <c r="AF27" s="21"/>
      <c r="AG27" s="21"/>
      <c r="AH27" s="21"/>
      <c r="AI27" s="21"/>
      <c r="AJ27" s="21"/>
      <c r="AK27" s="38">
        <f>ROUND(AG100, 2)</f>
        <v>0</v>
      </c>
      <c r="AL27" s="38"/>
      <c r="AM27" s="38"/>
      <c r="AN27" s="38"/>
      <c r="AO27" s="38"/>
      <c r="AP27" s="21"/>
      <c r="AQ27" s="21"/>
      <c r="AR27" s="19"/>
      <c r="BE27" s="30"/>
    </row>
    <row r="28" s="2" customFormat="1" ht="6.96" customHeight="1">
      <c r="A28" s="39"/>
      <c r="B28" s="40"/>
      <c r="C28" s="41"/>
      <c r="D28" s="41"/>
      <c r="E28" s="41"/>
      <c r="F28" s="41"/>
      <c r="G28" s="41"/>
      <c r="H28" s="41"/>
      <c r="I28" s="41"/>
      <c r="J28" s="41"/>
      <c r="K28" s="41"/>
      <c r="L28" s="41"/>
      <c r="M28" s="41"/>
      <c r="N28" s="41"/>
      <c r="O28" s="41"/>
      <c r="P28" s="41"/>
      <c r="Q28" s="41"/>
      <c r="R28" s="41"/>
      <c r="S28" s="41"/>
      <c r="T28" s="41"/>
      <c r="U28" s="41"/>
      <c r="V28" s="41"/>
      <c r="W28" s="41"/>
      <c r="X28" s="41"/>
      <c r="Y28" s="41"/>
      <c r="Z28" s="41"/>
      <c r="AA28" s="41"/>
      <c r="AB28" s="41"/>
      <c r="AC28" s="41"/>
      <c r="AD28" s="41"/>
      <c r="AE28" s="41"/>
      <c r="AF28" s="41"/>
      <c r="AG28" s="41"/>
      <c r="AH28" s="41"/>
      <c r="AI28" s="41"/>
      <c r="AJ28" s="41"/>
      <c r="AK28" s="41"/>
      <c r="AL28" s="41"/>
      <c r="AM28" s="41"/>
      <c r="AN28" s="41"/>
      <c r="AO28" s="41"/>
      <c r="AP28" s="41"/>
      <c r="AQ28" s="41"/>
      <c r="AR28" s="42"/>
      <c r="BE28" s="30"/>
    </row>
    <row r="29" s="2" customFormat="1" ht="25.92" customHeight="1">
      <c r="A29" s="39"/>
      <c r="B29" s="40"/>
      <c r="C29" s="41"/>
      <c r="D29" s="43" t="s">
        <v>37</v>
      </c>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5">
        <f>ROUND(AK26 + AK27, 2)</f>
        <v>0</v>
      </c>
      <c r="AL29" s="44"/>
      <c r="AM29" s="44"/>
      <c r="AN29" s="44"/>
      <c r="AO29" s="44"/>
      <c r="AP29" s="41"/>
      <c r="AQ29" s="41"/>
      <c r="AR29" s="42"/>
      <c r="BE29" s="30"/>
    </row>
    <row r="30" s="2" customFormat="1" ht="6.96" customHeight="1">
      <c r="A30" s="39"/>
      <c r="B30" s="40"/>
      <c r="C30" s="41"/>
      <c r="D30" s="41"/>
      <c r="E30" s="41"/>
      <c r="F30" s="41"/>
      <c r="G30" s="41"/>
      <c r="H30" s="41"/>
      <c r="I30" s="41"/>
      <c r="J30" s="41"/>
      <c r="K30" s="41"/>
      <c r="L30" s="41"/>
      <c r="M30" s="41"/>
      <c r="N30" s="41"/>
      <c r="O30" s="41"/>
      <c r="P30" s="41"/>
      <c r="Q30" s="41"/>
      <c r="R30" s="41"/>
      <c r="S30" s="41"/>
      <c r="T30" s="41"/>
      <c r="U30" s="41"/>
      <c r="V30" s="41"/>
      <c r="W30" s="41"/>
      <c r="X30" s="41"/>
      <c r="Y30" s="41"/>
      <c r="Z30" s="41"/>
      <c r="AA30" s="41"/>
      <c r="AB30" s="41"/>
      <c r="AC30" s="41"/>
      <c r="AD30" s="41"/>
      <c r="AE30" s="41"/>
      <c r="AF30" s="41"/>
      <c r="AG30" s="41"/>
      <c r="AH30" s="41"/>
      <c r="AI30" s="41"/>
      <c r="AJ30" s="41"/>
      <c r="AK30" s="41"/>
      <c r="AL30" s="41"/>
      <c r="AM30" s="41"/>
      <c r="AN30" s="41"/>
      <c r="AO30" s="41"/>
      <c r="AP30" s="41"/>
      <c r="AQ30" s="41"/>
      <c r="AR30" s="42"/>
      <c r="BE30" s="30"/>
    </row>
    <row r="31" s="2" customFormat="1">
      <c r="A31" s="39"/>
      <c r="B31" s="40"/>
      <c r="C31" s="41"/>
      <c r="D31" s="41"/>
      <c r="E31" s="41"/>
      <c r="F31" s="41"/>
      <c r="G31" s="41"/>
      <c r="H31" s="41"/>
      <c r="I31" s="41"/>
      <c r="J31" s="41"/>
      <c r="K31" s="41"/>
      <c r="L31" s="46" t="s">
        <v>38</v>
      </c>
      <c r="M31" s="46"/>
      <c r="N31" s="46"/>
      <c r="O31" s="46"/>
      <c r="P31" s="46"/>
      <c r="Q31" s="41"/>
      <c r="R31" s="41"/>
      <c r="S31" s="41"/>
      <c r="T31" s="41"/>
      <c r="U31" s="41"/>
      <c r="V31" s="41"/>
      <c r="W31" s="46" t="s">
        <v>39</v>
      </c>
      <c r="X31" s="46"/>
      <c r="Y31" s="46"/>
      <c r="Z31" s="46"/>
      <c r="AA31" s="46"/>
      <c r="AB31" s="46"/>
      <c r="AC31" s="46"/>
      <c r="AD31" s="46"/>
      <c r="AE31" s="46"/>
      <c r="AF31" s="41"/>
      <c r="AG31" s="41"/>
      <c r="AH31" s="41"/>
      <c r="AI31" s="41"/>
      <c r="AJ31" s="41"/>
      <c r="AK31" s="46" t="s">
        <v>40</v>
      </c>
      <c r="AL31" s="46"/>
      <c r="AM31" s="46"/>
      <c r="AN31" s="46"/>
      <c r="AO31" s="46"/>
      <c r="AP31" s="41"/>
      <c r="AQ31" s="41"/>
      <c r="AR31" s="42"/>
      <c r="BE31" s="30"/>
    </row>
    <row r="32" s="3" customFormat="1" ht="14.4" customHeight="1">
      <c r="A32" s="3"/>
      <c r="B32" s="47"/>
      <c r="C32" s="48"/>
      <c r="D32" s="31" t="s">
        <v>41</v>
      </c>
      <c r="E32" s="48"/>
      <c r="F32" s="31" t="s">
        <v>42</v>
      </c>
      <c r="G32" s="48"/>
      <c r="H32" s="48"/>
      <c r="I32" s="48"/>
      <c r="J32" s="48"/>
      <c r="K32" s="48"/>
      <c r="L32" s="49">
        <v>0.20999999999999999</v>
      </c>
      <c r="M32" s="48"/>
      <c r="N32" s="48"/>
      <c r="O32" s="48"/>
      <c r="P32" s="48"/>
      <c r="Q32" s="48"/>
      <c r="R32" s="48"/>
      <c r="S32" s="48"/>
      <c r="T32" s="48"/>
      <c r="U32" s="48"/>
      <c r="V32" s="48"/>
      <c r="W32" s="50">
        <f>ROUND(AZ94 + SUM(CD100:CD104), 2)</f>
        <v>0</v>
      </c>
      <c r="X32" s="48"/>
      <c r="Y32" s="48"/>
      <c r="Z32" s="48"/>
      <c r="AA32" s="48"/>
      <c r="AB32" s="48"/>
      <c r="AC32" s="48"/>
      <c r="AD32" s="48"/>
      <c r="AE32" s="48"/>
      <c r="AF32" s="48"/>
      <c r="AG32" s="48"/>
      <c r="AH32" s="48"/>
      <c r="AI32" s="48"/>
      <c r="AJ32" s="48"/>
      <c r="AK32" s="50">
        <f>ROUND(AV94 + SUM(BY100:BY104), 2)</f>
        <v>0</v>
      </c>
      <c r="AL32" s="48"/>
      <c r="AM32" s="48"/>
      <c r="AN32" s="48"/>
      <c r="AO32" s="48"/>
      <c r="AP32" s="48"/>
      <c r="AQ32" s="48"/>
      <c r="AR32" s="51"/>
      <c r="BE32" s="52"/>
    </row>
    <row r="33" s="3" customFormat="1" ht="14.4" customHeight="1">
      <c r="A33" s="3"/>
      <c r="B33" s="47"/>
      <c r="C33" s="48"/>
      <c r="D33" s="48"/>
      <c r="E33" s="48"/>
      <c r="F33" s="31" t="s">
        <v>43</v>
      </c>
      <c r="G33" s="48"/>
      <c r="H33" s="48"/>
      <c r="I33" s="48"/>
      <c r="J33" s="48"/>
      <c r="K33" s="48"/>
      <c r="L33" s="49">
        <v>0.14999999999999999</v>
      </c>
      <c r="M33" s="48"/>
      <c r="N33" s="48"/>
      <c r="O33" s="48"/>
      <c r="P33" s="48"/>
      <c r="Q33" s="48"/>
      <c r="R33" s="48"/>
      <c r="S33" s="48"/>
      <c r="T33" s="48"/>
      <c r="U33" s="48"/>
      <c r="V33" s="48"/>
      <c r="W33" s="50">
        <f>ROUND(BA94 + SUM(CE100:CE104), 2)</f>
        <v>0</v>
      </c>
      <c r="X33" s="48"/>
      <c r="Y33" s="48"/>
      <c r="Z33" s="48"/>
      <c r="AA33" s="48"/>
      <c r="AB33" s="48"/>
      <c r="AC33" s="48"/>
      <c r="AD33" s="48"/>
      <c r="AE33" s="48"/>
      <c r="AF33" s="48"/>
      <c r="AG33" s="48"/>
      <c r="AH33" s="48"/>
      <c r="AI33" s="48"/>
      <c r="AJ33" s="48"/>
      <c r="AK33" s="50">
        <f>ROUND(AW94 + SUM(BZ100:BZ104), 2)</f>
        <v>0</v>
      </c>
      <c r="AL33" s="48"/>
      <c r="AM33" s="48"/>
      <c r="AN33" s="48"/>
      <c r="AO33" s="48"/>
      <c r="AP33" s="48"/>
      <c r="AQ33" s="48"/>
      <c r="AR33" s="51"/>
      <c r="BE33" s="52"/>
    </row>
    <row r="34" hidden="1" s="3" customFormat="1" ht="14.4" customHeight="1">
      <c r="A34" s="3"/>
      <c r="B34" s="47"/>
      <c r="C34" s="48"/>
      <c r="D34" s="48"/>
      <c r="E34" s="48"/>
      <c r="F34" s="31" t="s">
        <v>44</v>
      </c>
      <c r="G34" s="48"/>
      <c r="H34" s="48"/>
      <c r="I34" s="48"/>
      <c r="J34" s="48"/>
      <c r="K34" s="48"/>
      <c r="L34" s="49">
        <v>0.20999999999999999</v>
      </c>
      <c r="M34" s="48"/>
      <c r="N34" s="48"/>
      <c r="O34" s="48"/>
      <c r="P34" s="48"/>
      <c r="Q34" s="48"/>
      <c r="R34" s="48"/>
      <c r="S34" s="48"/>
      <c r="T34" s="48"/>
      <c r="U34" s="48"/>
      <c r="V34" s="48"/>
      <c r="W34" s="50">
        <f>ROUND(BB94 + SUM(CF100:CF104), 2)</f>
        <v>0</v>
      </c>
      <c r="X34" s="48"/>
      <c r="Y34" s="48"/>
      <c r="Z34" s="48"/>
      <c r="AA34" s="48"/>
      <c r="AB34" s="48"/>
      <c r="AC34" s="48"/>
      <c r="AD34" s="48"/>
      <c r="AE34" s="48"/>
      <c r="AF34" s="48"/>
      <c r="AG34" s="48"/>
      <c r="AH34" s="48"/>
      <c r="AI34" s="48"/>
      <c r="AJ34" s="48"/>
      <c r="AK34" s="50">
        <v>0</v>
      </c>
      <c r="AL34" s="48"/>
      <c r="AM34" s="48"/>
      <c r="AN34" s="48"/>
      <c r="AO34" s="48"/>
      <c r="AP34" s="48"/>
      <c r="AQ34" s="48"/>
      <c r="AR34" s="51"/>
      <c r="BE34" s="52"/>
    </row>
    <row r="35" hidden="1" s="3" customFormat="1" ht="14.4" customHeight="1">
      <c r="A35" s="3"/>
      <c r="B35" s="47"/>
      <c r="C35" s="48"/>
      <c r="D35" s="48"/>
      <c r="E35" s="48"/>
      <c r="F35" s="31" t="s">
        <v>45</v>
      </c>
      <c r="G35" s="48"/>
      <c r="H35" s="48"/>
      <c r="I35" s="48"/>
      <c r="J35" s="48"/>
      <c r="K35" s="48"/>
      <c r="L35" s="49">
        <v>0.14999999999999999</v>
      </c>
      <c r="M35" s="48"/>
      <c r="N35" s="48"/>
      <c r="O35" s="48"/>
      <c r="P35" s="48"/>
      <c r="Q35" s="48"/>
      <c r="R35" s="48"/>
      <c r="S35" s="48"/>
      <c r="T35" s="48"/>
      <c r="U35" s="48"/>
      <c r="V35" s="48"/>
      <c r="W35" s="50">
        <f>ROUND(BC94 + SUM(CG100:CG104), 2)</f>
        <v>0</v>
      </c>
      <c r="X35" s="48"/>
      <c r="Y35" s="48"/>
      <c r="Z35" s="48"/>
      <c r="AA35" s="48"/>
      <c r="AB35" s="48"/>
      <c r="AC35" s="48"/>
      <c r="AD35" s="48"/>
      <c r="AE35" s="48"/>
      <c r="AF35" s="48"/>
      <c r="AG35" s="48"/>
      <c r="AH35" s="48"/>
      <c r="AI35" s="48"/>
      <c r="AJ35" s="48"/>
      <c r="AK35" s="50">
        <v>0</v>
      </c>
      <c r="AL35" s="48"/>
      <c r="AM35" s="48"/>
      <c r="AN35" s="48"/>
      <c r="AO35" s="48"/>
      <c r="AP35" s="48"/>
      <c r="AQ35" s="48"/>
      <c r="AR35" s="51"/>
      <c r="BE35" s="3"/>
    </row>
    <row r="36" hidden="1" s="3" customFormat="1" ht="14.4" customHeight="1">
      <c r="A36" s="3"/>
      <c r="B36" s="47"/>
      <c r="C36" s="48"/>
      <c r="D36" s="48"/>
      <c r="E36" s="48"/>
      <c r="F36" s="31" t="s">
        <v>46</v>
      </c>
      <c r="G36" s="48"/>
      <c r="H36" s="48"/>
      <c r="I36" s="48"/>
      <c r="J36" s="48"/>
      <c r="K36" s="48"/>
      <c r="L36" s="49">
        <v>0</v>
      </c>
      <c r="M36" s="48"/>
      <c r="N36" s="48"/>
      <c r="O36" s="48"/>
      <c r="P36" s="48"/>
      <c r="Q36" s="48"/>
      <c r="R36" s="48"/>
      <c r="S36" s="48"/>
      <c r="T36" s="48"/>
      <c r="U36" s="48"/>
      <c r="V36" s="48"/>
      <c r="W36" s="50">
        <f>ROUND(BD94 + SUM(CH100:CH104), 2)</f>
        <v>0</v>
      </c>
      <c r="X36" s="48"/>
      <c r="Y36" s="48"/>
      <c r="Z36" s="48"/>
      <c r="AA36" s="48"/>
      <c r="AB36" s="48"/>
      <c r="AC36" s="48"/>
      <c r="AD36" s="48"/>
      <c r="AE36" s="48"/>
      <c r="AF36" s="48"/>
      <c r="AG36" s="48"/>
      <c r="AH36" s="48"/>
      <c r="AI36" s="48"/>
      <c r="AJ36" s="48"/>
      <c r="AK36" s="50">
        <v>0</v>
      </c>
      <c r="AL36" s="48"/>
      <c r="AM36" s="48"/>
      <c r="AN36" s="48"/>
      <c r="AO36" s="48"/>
      <c r="AP36" s="48"/>
      <c r="AQ36" s="48"/>
      <c r="AR36" s="51"/>
      <c r="BE36" s="3"/>
    </row>
    <row r="37" s="2" customFormat="1" ht="6.96" customHeight="1">
      <c r="A37" s="39"/>
      <c r="B37" s="40"/>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2"/>
      <c r="BE37" s="39"/>
    </row>
    <row r="38" s="2" customFormat="1" ht="25.92" customHeight="1">
      <c r="A38" s="39"/>
      <c r="B38" s="40"/>
      <c r="C38" s="53"/>
      <c r="D38" s="54" t="s">
        <v>47</v>
      </c>
      <c r="E38" s="55"/>
      <c r="F38" s="55"/>
      <c r="G38" s="55"/>
      <c r="H38" s="55"/>
      <c r="I38" s="55"/>
      <c r="J38" s="55"/>
      <c r="K38" s="55"/>
      <c r="L38" s="55"/>
      <c r="M38" s="55"/>
      <c r="N38" s="55"/>
      <c r="O38" s="55"/>
      <c r="P38" s="55"/>
      <c r="Q38" s="55"/>
      <c r="R38" s="55"/>
      <c r="S38" s="55"/>
      <c r="T38" s="56" t="s">
        <v>48</v>
      </c>
      <c r="U38" s="55"/>
      <c r="V38" s="55"/>
      <c r="W38" s="55"/>
      <c r="X38" s="57" t="s">
        <v>49</v>
      </c>
      <c r="Y38" s="55"/>
      <c r="Z38" s="55"/>
      <c r="AA38" s="55"/>
      <c r="AB38" s="55"/>
      <c r="AC38" s="55"/>
      <c r="AD38" s="55"/>
      <c r="AE38" s="55"/>
      <c r="AF38" s="55"/>
      <c r="AG38" s="55"/>
      <c r="AH38" s="55"/>
      <c r="AI38" s="55"/>
      <c r="AJ38" s="55"/>
      <c r="AK38" s="58">
        <f>SUM(AK29:AK36)</f>
        <v>0</v>
      </c>
      <c r="AL38" s="55"/>
      <c r="AM38" s="55"/>
      <c r="AN38" s="55"/>
      <c r="AO38" s="59"/>
      <c r="AP38" s="53"/>
      <c r="AQ38" s="53"/>
      <c r="AR38" s="42"/>
      <c r="BE38" s="39"/>
    </row>
    <row r="39" s="2" customFormat="1" ht="6.96" customHeight="1">
      <c r="A39" s="39"/>
      <c r="B39" s="40"/>
      <c r="C39" s="41"/>
      <c r="D39" s="41"/>
      <c r="E39" s="41"/>
      <c r="F39" s="41"/>
      <c r="G39" s="41"/>
      <c r="H39" s="41"/>
      <c r="I39" s="41"/>
      <c r="J39" s="41"/>
      <c r="K39" s="41"/>
      <c r="L39" s="41"/>
      <c r="M39" s="41"/>
      <c r="N39" s="41"/>
      <c r="O39" s="41"/>
      <c r="P39" s="41"/>
      <c r="Q39" s="41"/>
      <c r="R39" s="41"/>
      <c r="S39" s="41"/>
      <c r="T39" s="41"/>
      <c r="U39" s="41"/>
      <c r="V39" s="41"/>
      <c r="W39" s="41"/>
      <c r="X39" s="41"/>
      <c r="Y39" s="41"/>
      <c r="Z39" s="41"/>
      <c r="AA39" s="41"/>
      <c r="AB39" s="41"/>
      <c r="AC39" s="41"/>
      <c r="AD39" s="41"/>
      <c r="AE39" s="41"/>
      <c r="AF39" s="41"/>
      <c r="AG39" s="41"/>
      <c r="AH39" s="41"/>
      <c r="AI39" s="41"/>
      <c r="AJ39" s="41"/>
      <c r="AK39" s="41"/>
      <c r="AL39" s="41"/>
      <c r="AM39" s="41"/>
      <c r="AN39" s="41"/>
      <c r="AO39" s="41"/>
      <c r="AP39" s="41"/>
      <c r="AQ39" s="41"/>
      <c r="AR39" s="42"/>
      <c r="BE39" s="39"/>
    </row>
    <row r="40" s="2" customFormat="1" ht="14.4" customHeight="1">
      <c r="A40" s="39"/>
      <c r="B40" s="40"/>
      <c r="C40" s="41"/>
      <c r="D40" s="41"/>
      <c r="E40" s="41"/>
      <c r="F40" s="41"/>
      <c r="G40" s="41"/>
      <c r="H40" s="41"/>
      <c r="I40" s="41"/>
      <c r="J40" s="41"/>
      <c r="K40" s="41"/>
      <c r="L40" s="41"/>
      <c r="M40" s="41"/>
      <c r="N40" s="41"/>
      <c r="O40" s="41"/>
      <c r="P40" s="41"/>
      <c r="Q40" s="41"/>
      <c r="R40" s="41"/>
      <c r="S40" s="41"/>
      <c r="T40" s="41"/>
      <c r="U40" s="41"/>
      <c r="V40" s="41"/>
      <c r="W40" s="41"/>
      <c r="X40" s="41"/>
      <c r="Y40" s="41"/>
      <c r="Z40" s="41"/>
      <c r="AA40" s="41"/>
      <c r="AB40" s="41"/>
      <c r="AC40" s="41"/>
      <c r="AD40" s="41"/>
      <c r="AE40" s="41"/>
      <c r="AF40" s="41"/>
      <c r="AG40" s="41"/>
      <c r="AH40" s="41"/>
      <c r="AI40" s="41"/>
      <c r="AJ40" s="41"/>
      <c r="AK40" s="41"/>
      <c r="AL40" s="41"/>
      <c r="AM40" s="41"/>
      <c r="AN40" s="41"/>
      <c r="AO40" s="41"/>
      <c r="AP40" s="41"/>
      <c r="AQ40" s="41"/>
      <c r="AR40" s="42"/>
      <c r="BE40" s="39"/>
    </row>
    <row r="41" s="1" customFormat="1" ht="14.4"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1" customFormat="1" ht="14.4"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1" customFormat="1" ht="14.4"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1" customFormat="1" ht="14.4"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1" customFormat="1" ht="14.4"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1" customFormat="1" ht="14.4"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1" customFormat="1" ht="14.4"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1" customFormat="1" ht="14.4"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2" customFormat="1" ht="14.4" customHeight="1">
      <c r="B49" s="60"/>
      <c r="C49" s="61"/>
      <c r="D49" s="62" t="s">
        <v>50</v>
      </c>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2" t="s">
        <v>51</v>
      </c>
      <c r="AI49" s="63"/>
      <c r="AJ49" s="63"/>
      <c r="AK49" s="63"/>
      <c r="AL49" s="63"/>
      <c r="AM49" s="63"/>
      <c r="AN49" s="63"/>
      <c r="AO49" s="63"/>
      <c r="AP49" s="61"/>
      <c r="AQ49" s="61"/>
      <c r="AR49" s="64"/>
    </row>
    <row r="50">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2" customFormat="1">
      <c r="A60" s="39"/>
      <c r="B60" s="40"/>
      <c r="C60" s="41"/>
      <c r="D60" s="65" t="s">
        <v>52</v>
      </c>
      <c r="E60" s="44"/>
      <c r="F60" s="44"/>
      <c r="G60" s="44"/>
      <c r="H60" s="44"/>
      <c r="I60" s="44"/>
      <c r="J60" s="44"/>
      <c r="K60" s="44"/>
      <c r="L60" s="44"/>
      <c r="M60" s="44"/>
      <c r="N60" s="44"/>
      <c r="O60" s="44"/>
      <c r="P60" s="44"/>
      <c r="Q60" s="44"/>
      <c r="R60" s="44"/>
      <c r="S60" s="44"/>
      <c r="T60" s="44"/>
      <c r="U60" s="44"/>
      <c r="V60" s="65" t="s">
        <v>53</v>
      </c>
      <c r="W60" s="44"/>
      <c r="X60" s="44"/>
      <c r="Y60" s="44"/>
      <c r="Z60" s="44"/>
      <c r="AA60" s="44"/>
      <c r="AB60" s="44"/>
      <c r="AC60" s="44"/>
      <c r="AD60" s="44"/>
      <c r="AE60" s="44"/>
      <c r="AF60" s="44"/>
      <c r="AG60" s="44"/>
      <c r="AH60" s="65" t="s">
        <v>52</v>
      </c>
      <c r="AI60" s="44"/>
      <c r="AJ60" s="44"/>
      <c r="AK60" s="44"/>
      <c r="AL60" s="44"/>
      <c r="AM60" s="65" t="s">
        <v>53</v>
      </c>
      <c r="AN60" s="44"/>
      <c r="AO60" s="44"/>
      <c r="AP60" s="41"/>
      <c r="AQ60" s="41"/>
      <c r="AR60" s="42"/>
      <c r="BE60" s="39"/>
    </row>
    <row r="61">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2" customFormat="1">
      <c r="A64" s="39"/>
      <c r="B64" s="40"/>
      <c r="C64" s="41"/>
      <c r="D64" s="62" t="s">
        <v>54</v>
      </c>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2" t="s">
        <v>55</v>
      </c>
      <c r="AI64" s="66"/>
      <c r="AJ64" s="66"/>
      <c r="AK64" s="66"/>
      <c r="AL64" s="66"/>
      <c r="AM64" s="66"/>
      <c r="AN64" s="66"/>
      <c r="AO64" s="66"/>
      <c r="AP64" s="41"/>
      <c r="AQ64" s="41"/>
      <c r="AR64" s="42"/>
      <c r="BE64" s="39"/>
    </row>
    <row r="65">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2" customFormat="1">
      <c r="A75" s="39"/>
      <c r="B75" s="40"/>
      <c r="C75" s="41"/>
      <c r="D75" s="65" t="s">
        <v>52</v>
      </c>
      <c r="E75" s="44"/>
      <c r="F75" s="44"/>
      <c r="G75" s="44"/>
      <c r="H75" s="44"/>
      <c r="I75" s="44"/>
      <c r="J75" s="44"/>
      <c r="K75" s="44"/>
      <c r="L75" s="44"/>
      <c r="M75" s="44"/>
      <c r="N75" s="44"/>
      <c r="O75" s="44"/>
      <c r="P75" s="44"/>
      <c r="Q75" s="44"/>
      <c r="R75" s="44"/>
      <c r="S75" s="44"/>
      <c r="T75" s="44"/>
      <c r="U75" s="44"/>
      <c r="V75" s="65" t="s">
        <v>53</v>
      </c>
      <c r="W75" s="44"/>
      <c r="X75" s="44"/>
      <c r="Y75" s="44"/>
      <c r="Z75" s="44"/>
      <c r="AA75" s="44"/>
      <c r="AB75" s="44"/>
      <c r="AC75" s="44"/>
      <c r="AD75" s="44"/>
      <c r="AE75" s="44"/>
      <c r="AF75" s="44"/>
      <c r="AG75" s="44"/>
      <c r="AH75" s="65" t="s">
        <v>52</v>
      </c>
      <c r="AI75" s="44"/>
      <c r="AJ75" s="44"/>
      <c r="AK75" s="44"/>
      <c r="AL75" s="44"/>
      <c r="AM75" s="65" t="s">
        <v>53</v>
      </c>
      <c r="AN75" s="44"/>
      <c r="AO75" s="44"/>
      <c r="AP75" s="41"/>
      <c r="AQ75" s="41"/>
      <c r="AR75" s="42"/>
      <c r="BE75" s="39"/>
    </row>
    <row r="76" s="2" customFormat="1">
      <c r="A76" s="39"/>
      <c r="B76" s="40"/>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c r="AK76" s="41"/>
      <c r="AL76" s="41"/>
      <c r="AM76" s="41"/>
      <c r="AN76" s="41"/>
      <c r="AO76" s="41"/>
      <c r="AP76" s="41"/>
      <c r="AQ76" s="41"/>
      <c r="AR76" s="42"/>
      <c r="BE76" s="39"/>
    </row>
    <row r="77" s="2" customFormat="1" ht="6.96" customHeight="1">
      <c r="A77" s="39"/>
      <c r="B77" s="67"/>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68"/>
      <c r="AL77" s="68"/>
      <c r="AM77" s="68"/>
      <c r="AN77" s="68"/>
      <c r="AO77" s="68"/>
      <c r="AP77" s="68"/>
      <c r="AQ77" s="68"/>
      <c r="AR77" s="42"/>
      <c r="BE77" s="39"/>
    </row>
    <row r="81" s="2" customFormat="1" ht="6.96" customHeight="1">
      <c r="A81" s="39"/>
      <c r="B81" s="69"/>
      <c r="C81" s="70"/>
      <c r="D81" s="70"/>
      <c r="E81" s="70"/>
      <c r="F81" s="70"/>
      <c r="G81" s="70"/>
      <c r="H81" s="70"/>
      <c r="I81" s="70"/>
      <c r="J81" s="70"/>
      <c r="K81" s="70"/>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70"/>
      <c r="AL81" s="70"/>
      <c r="AM81" s="70"/>
      <c r="AN81" s="70"/>
      <c r="AO81" s="70"/>
      <c r="AP81" s="70"/>
      <c r="AQ81" s="70"/>
      <c r="AR81" s="42"/>
      <c r="BE81" s="39"/>
    </row>
    <row r="82" s="2" customFormat="1" ht="24.96" customHeight="1">
      <c r="A82" s="39"/>
      <c r="B82" s="40"/>
      <c r="C82" s="22" t="s">
        <v>56</v>
      </c>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2"/>
      <c r="BE82" s="39"/>
    </row>
    <row r="83" s="2" customFormat="1" ht="6.96" customHeight="1">
      <c r="A83" s="39"/>
      <c r="B83" s="40"/>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c r="AC83" s="41"/>
      <c r="AD83" s="41"/>
      <c r="AE83" s="41"/>
      <c r="AF83" s="41"/>
      <c r="AG83" s="41"/>
      <c r="AH83" s="41"/>
      <c r="AI83" s="41"/>
      <c r="AJ83" s="41"/>
      <c r="AK83" s="41"/>
      <c r="AL83" s="41"/>
      <c r="AM83" s="41"/>
      <c r="AN83" s="41"/>
      <c r="AO83" s="41"/>
      <c r="AP83" s="41"/>
      <c r="AQ83" s="41"/>
      <c r="AR83" s="42"/>
      <c r="BE83" s="39"/>
    </row>
    <row r="84" s="4" customFormat="1" ht="12" customHeight="1">
      <c r="A84" s="4"/>
      <c r="B84" s="71"/>
      <c r="C84" s="31" t="s">
        <v>13</v>
      </c>
      <c r="D84" s="72"/>
      <c r="E84" s="72"/>
      <c r="F84" s="72"/>
      <c r="G84" s="72"/>
      <c r="H84" s="72"/>
      <c r="I84" s="72"/>
      <c r="J84" s="72"/>
      <c r="K84" s="72"/>
      <c r="L84" s="72" t="str">
        <f>K5</f>
        <v>2625-21</v>
      </c>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2"/>
      <c r="AQ84" s="72"/>
      <c r="AR84" s="73"/>
      <c r="BE84" s="4"/>
    </row>
    <row r="85" s="5" customFormat="1" ht="36.96" customHeight="1">
      <c r="A85" s="5"/>
      <c r="B85" s="74"/>
      <c r="C85" s="75" t="s">
        <v>16</v>
      </c>
      <c r="D85" s="76"/>
      <c r="E85" s="76"/>
      <c r="F85" s="76"/>
      <c r="G85" s="76"/>
      <c r="H85" s="76"/>
      <c r="I85" s="76"/>
      <c r="J85" s="76"/>
      <c r="K85" s="76"/>
      <c r="L85" s="77" t="str">
        <f>K6</f>
        <v>Polní cesta PC10 - Horní Hynčina</v>
      </c>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76"/>
      <c r="AL85" s="76"/>
      <c r="AM85" s="76"/>
      <c r="AN85" s="76"/>
      <c r="AO85" s="76"/>
      <c r="AP85" s="76"/>
      <c r="AQ85" s="76"/>
      <c r="AR85" s="78"/>
      <c r="BE85" s="5"/>
    </row>
    <row r="86" s="2" customFormat="1" ht="6.96" customHeight="1">
      <c r="A86" s="39"/>
      <c r="B86" s="40"/>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1"/>
      <c r="AE86" s="41"/>
      <c r="AF86" s="41"/>
      <c r="AG86" s="41"/>
      <c r="AH86" s="41"/>
      <c r="AI86" s="41"/>
      <c r="AJ86" s="41"/>
      <c r="AK86" s="41"/>
      <c r="AL86" s="41"/>
      <c r="AM86" s="41"/>
      <c r="AN86" s="41"/>
      <c r="AO86" s="41"/>
      <c r="AP86" s="41"/>
      <c r="AQ86" s="41"/>
      <c r="AR86" s="42"/>
      <c r="BE86" s="39"/>
    </row>
    <row r="87" s="2" customFormat="1" ht="12" customHeight="1">
      <c r="A87" s="39"/>
      <c r="B87" s="40"/>
      <c r="C87" s="31" t="s">
        <v>20</v>
      </c>
      <c r="D87" s="41"/>
      <c r="E87" s="41"/>
      <c r="F87" s="41"/>
      <c r="G87" s="41"/>
      <c r="H87" s="41"/>
      <c r="I87" s="41"/>
      <c r="J87" s="41"/>
      <c r="K87" s="41"/>
      <c r="L87" s="79" t="str">
        <f>IF(K8="","",K8)</f>
        <v xml:space="preserve"> </v>
      </c>
      <c r="M87" s="41"/>
      <c r="N87" s="41"/>
      <c r="O87" s="41"/>
      <c r="P87" s="41"/>
      <c r="Q87" s="41"/>
      <c r="R87" s="41"/>
      <c r="S87" s="41"/>
      <c r="T87" s="41"/>
      <c r="U87" s="41"/>
      <c r="V87" s="41"/>
      <c r="W87" s="41"/>
      <c r="X87" s="41"/>
      <c r="Y87" s="41"/>
      <c r="Z87" s="41"/>
      <c r="AA87" s="41"/>
      <c r="AB87" s="41"/>
      <c r="AC87" s="41"/>
      <c r="AD87" s="41"/>
      <c r="AE87" s="41"/>
      <c r="AF87" s="41"/>
      <c r="AG87" s="41"/>
      <c r="AH87" s="41"/>
      <c r="AI87" s="31" t="s">
        <v>22</v>
      </c>
      <c r="AJ87" s="41"/>
      <c r="AK87" s="41"/>
      <c r="AL87" s="41"/>
      <c r="AM87" s="80" t="str">
        <f>IF(AN8= "","",AN8)</f>
        <v>11. 3. 2021</v>
      </c>
      <c r="AN87" s="80"/>
      <c r="AO87" s="41"/>
      <c r="AP87" s="41"/>
      <c r="AQ87" s="41"/>
      <c r="AR87" s="42"/>
      <c r="BE87" s="39"/>
    </row>
    <row r="88" s="2" customFormat="1" ht="6.96" customHeight="1">
      <c r="A88" s="39"/>
      <c r="B88" s="40"/>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c r="AC88" s="41"/>
      <c r="AD88" s="41"/>
      <c r="AE88" s="41"/>
      <c r="AF88" s="41"/>
      <c r="AG88" s="41"/>
      <c r="AH88" s="41"/>
      <c r="AI88" s="41"/>
      <c r="AJ88" s="41"/>
      <c r="AK88" s="41"/>
      <c r="AL88" s="41"/>
      <c r="AM88" s="41"/>
      <c r="AN88" s="41"/>
      <c r="AO88" s="41"/>
      <c r="AP88" s="41"/>
      <c r="AQ88" s="41"/>
      <c r="AR88" s="42"/>
      <c r="BE88" s="39"/>
    </row>
    <row r="89" s="2" customFormat="1" ht="15.15" customHeight="1">
      <c r="A89" s="39"/>
      <c r="B89" s="40"/>
      <c r="C89" s="31" t="s">
        <v>24</v>
      </c>
      <c r="D89" s="41"/>
      <c r="E89" s="41"/>
      <c r="F89" s="41"/>
      <c r="G89" s="41"/>
      <c r="H89" s="41"/>
      <c r="I89" s="41"/>
      <c r="J89" s="41"/>
      <c r="K89" s="41"/>
      <c r="L89" s="72" t="str">
        <f>IF(E11= "","",E11)</f>
        <v>SPÚ, pobočka Svitavy</v>
      </c>
      <c r="M89" s="41"/>
      <c r="N89" s="41"/>
      <c r="O89" s="41"/>
      <c r="P89" s="41"/>
      <c r="Q89" s="41"/>
      <c r="R89" s="41"/>
      <c r="S89" s="41"/>
      <c r="T89" s="41"/>
      <c r="U89" s="41"/>
      <c r="V89" s="41"/>
      <c r="W89" s="41"/>
      <c r="X89" s="41"/>
      <c r="Y89" s="41"/>
      <c r="Z89" s="41"/>
      <c r="AA89" s="41"/>
      <c r="AB89" s="41"/>
      <c r="AC89" s="41"/>
      <c r="AD89" s="41"/>
      <c r="AE89" s="41"/>
      <c r="AF89" s="41"/>
      <c r="AG89" s="41"/>
      <c r="AH89" s="41"/>
      <c r="AI89" s="31" t="s">
        <v>30</v>
      </c>
      <c r="AJ89" s="41"/>
      <c r="AK89" s="41"/>
      <c r="AL89" s="41"/>
      <c r="AM89" s="81" t="str">
        <f>IF(E17="","",E17)</f>
        <v>Agroprojekt PSO</v>
      </c>
      <c r="AN89" s="72"/>
      <c r="AO89" s="72"/>
      <c r="AP89" s="72"/>
      <c r="AQ89" s="41"/>
      <c r="AR89" s="42"/>
      <c r="AS89" s="82" t="s">
        <v>57</v>
      </c>
      <c r="AT89" s="83"/>
      <c r="AU89" s="84"/>
      <c r="AV89" s="84"/>
      <c r="AW89" s="84"/>
      <c r="AX89" s="84"/>
      <c r="AY89" s="84"/>
      <c r="AZ89" s="84"/>
      <c r="BA89" s="84"/>
      <c r="BB89" s="84"/>
      <c r="BC89" s="84"/>
      <c r="BD89" s="85"/>
      <c r="BE89" s="39"/>
    </row>
    <row r="90" s="2" customFormat="1" ht="15.15" customHeight="1">
      <c r="A90" s="39"/>
      <c r="B90" s="40"/>
      <c r="C90" s="31" t="s">
        <v>28</v>
      </c>
      <c r="D90" s="41"/>
      <c r="E90" s="41"/>
      <c r="F90" s="41"/>
      <c r="G90" s="41"/>
      <c r="H90" s="41"/>
      <c r="I90" s="41"/>
      <c r="J90" s="41"/>
      <c r="K90" s="41"/>
      <c r="L90" s="72" t="str">
        <f>IF(E14= "Vyplň údaj","",E14)</f>
        <v/>
      </c>
      <c r="M90" s="41"/>
      <c r="N90" s="41"/>
      <c r="O90" s="41"/>
      <c r="P90" s="41"/>
      <c r="Q90" s="41"/>
      <c r="R90" s="41"/>
      <c r="S90" s="41"/>
      <c r="T90" s="41"/>
      <c r="U90" s="41"/>
      <c r="V90" s="41"/>
      <c r="W90" s="41"/>
      <c r="X90" s="41"/>
      <c r="Y90" s="41"/>
      <c r="Z90" s="41"/>
      <c r="AA90" s="41"/>
      <c r="AB90" s="41"/>
      <c r="AC90" s="41"/>
      <c r="AD90" s="41"/>
      <c r="AE90" s="41"/>
      <c r="AF90" s="41"/>
      <c r="AG90" s="41"/>
      <c r="AH90" s="41"/>
      <c r="AI90" s="31" t="s">
        <v>33</v>
      </c>
      <c r="AJ90" s="41"/>
      <c r="AK90" s="41"/>
      <c r="AL90" s="41"/>
      <c r="AM90" s="81" t="str">
        <f>IF(E20="","",E20)</f>
        <v xml:space="preserve"> </v>
      </c>
      <c r="AN90" s="72"/>
      <c r="AO90" s="72"/>
      <c r="AP90" s="72"/>
      <c r="AQ90" s="41"/>
      <c r="AR90" s="42"/>
      <c r="AS90" s="86"/>
      <c r="AT90" s="87"/>
      <c r="AU90" s="88"/>
      <c r="AV90" s="88"/>
      <c r="AW90" s="88"/>
      <c r="AX90" s="88"/>
      <c r="AY90" s="88"/>
      <c r="AZ90" s="88"/>
      <c r="BA90" s="88"/>
      <c r="BB90" s="88"/>
      <c r="BC90" s="88"/>
      <c r="BD90" s="89"/>
      <c r="BE90" s="39"/>
    </row>
    <row r="91" s="2" customFormat="1" ht="10.8" customHeight="1">
      <c r="A91" s="39"/>
      <c r="B91" s="40"/>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41"/>
      <c r="AG91" s="41"/>
      <c r="AH91" s="41"/>
      <c r="AI91" s="41"/>
      <c r="AJ91" s="41"/>
      <c r="AK91" s="41"/>
      <c r="AL91" s="41"/>
      <c r="AM91" s="41"/>
      <c r="AN91" s="41"/>
      <c r="AO91" s="41"/>
      <c r="AP91" s="41"/>
      <c r="AQ91" s="41"/>
      <c r="AR91" s="42"/>
      <c r="AS91" s="90"/>
      <c r="AT91" s="91"/>
      <c r="AU91" s="92"/>
      <c r="AV91" s="92"/>
      <c r="AW91" s="92"/>
      <c r="AX91" s="92"/>
      <c r="AY91" s="92"/>
      <c r="AZ91" s="92"/>
      <c r="BA91" s="92"/>
      <c r="BB91" s="92"/>
      <c r="BC91" s="92"/>
      <c r="BD91" s="93"/>
      <c r="BE91" s="39"/>
    </row>
    <row r="92" s="2" customFormat="1" ht="29.28" customHeight="1">
      <c r="A92" s="39"/>
      <c r="B92" s="40"/>
      <c r="C92" s="94" t="s">
        <v>58</v>
      </c>
      <c r="D92" s="95"/>
      <c r="E92" s="95"/>
      <c r="F92" s="95"/>
      <c r="G92" s="95"/>
      <c r="H92" s="96"/>
      <c r="I92" s="97" t="s">
        <v>59</v>
      </c>
      <c r="J92" s="95"/>
      <c r="K92" s="95"/>
      <c r="L92" s="95"/>
      <c r="M92" s="95"/>
      <c r="N92" s="95"/>
      <c r="O92" s="95"/>
      <c r="P92" s="95"/>
      <c r="Q92" s="95"/>
      <c r="R92" s="95"/>
      <c r="S92" s="95"/>
      <c r="T92" s="95"/>
      <c r="U92" s="95"/>
      <c r="V92" s="95"/>
      <c r="W92" s="95"/>
      <c r="X92" s="95"/>
      <c r="Y92" s="95"/>
      <c r="Z92" s="95"/>
      <c r="AA92" s="95"/>
      <c r="AB92" s="95"/>
      <c r="AC92" s="95"/>
      <c r="AD92" s="95"/>
      <c r="AE92" s="95"/>
      <c r="AF92" s="95"/>
      <c r="AG92" s="98" t="s">
        <v>60</v>
      </c>
      <c r="AH92" s="95"/>
      <c r="AI92" s="95"/>
      <c r="AJ92" s="95"/>
      <c r="AK92" s="95"/>
      <c r="AL92" s="95"/>
      <c r="AM92" s="95"/>
      <c r="AN92" s="97" t="s">
        <v>61</v>
      </c>
      <c r="AO92" s="95"/>
      <c r="AP92" s="99"/>
      <c r="AQ92" s="100" t="s">
        <v>62</v>
      </c>
      <c r="AR92" s="42"/>
      <c r="AS92" s="101" t="s">
        <v>63</v>
      </c>
      <c r="AT92" s="102" t="s">
        <v>64</v>
      </c>
      <c r="AU92" s="102" t="s">
        <v>65</v>
      </c>
      <c r="AV92" s="102" t="s">
        <v>66</v>
      </c>
      <c r="AW92" s="102" t="s">
        <v>67</v>
      </c>
      <c r="AX92" s="102" t="s">
        <v>68</v>
      </c>
      <c r="AY92" s="102" t="s">
        <v>69</v>
      </c>
      <c r="AZ92" s="102" t="s">
        <v>70</v>
      </c>
      <c r="BA92" s="102" t="s">
        <v>71</v>
      </c>
      <c r="BB92" s="102" t="s">
        <v>72</v>
      </c>
      <c r="BC92" s="102" t="s">
        <v>73</v>
      </c>
      <c r="BD92" s="103" t="s">
        <v>74</v>
      </c>
      <c r="BE92" s="39"/>
    </row>
    <row r="93" s="2" customFormat="1" ht="10.8" customHeight="1">
      <c r="A93" s="39"/>
      <c r="B93" s="40"/>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c r="AC93" s="41"/>
      <c r="AD93" s="41"/>
      <c r="AE93" s="41"/>
      <c r="AF93" s="41"/>
      <c r="AG93" s="41"/>
      <c r="AH93" s="41"/>
      <c r="AI93" s="41"/>
      <c r="AJ93" s="41"/>
      <c r="AK93" s="41"/>
      <c r="AL93" s="41"/>
      <c r="AM93" s="41"/>
      <c r="AN93" s="41"/>
      <c r="AO93" s="41"/>
      <c r="AP93" s="41"/>
      <c r="AQ93" s="41"/>
      <c r="AR93" s="42"/>
      <c r="AS93" s="104"/>
      <c r="AT93" s="105"/>
      <c r="AU93" s="105"/>
      <c r="AV93" s="105"/>
      <c r="AW93" s="105"/>
      <c r="AX93" s="105"/>
      <c r="AY93" s="105"/>
      <c r="AZ93" s="105"/>
      <c r="BA93" s="105"/>
      <c r="BB93" s="105"/>
      <c r="BC93" s="105"/>
      <c r="BD93" s="106"/>
      <c r="BE93" s="39"/>
    </row>
    <row r="94" s="6" customFormat="1" ht="32.4" customHeight="1">
      <c r="A94" s="6"/>
      <c r="B94" s="107"/>
      <c r="C94" s="108" t="s">
        <v>75</v>
      </c>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10">
        <f>ROUND(SUM(AG95:AG98),2)</f>
        <v>0</v>
      </c>
      <c r="AH94" s="110"/>
      <c r="AI94" s="110"/>
      <c r="AJ94" s="110"/>
      <c r="AK94" s="110"/>
      <c r="AL94" s="110"/>
      <c r="AM94" s="110"/>
      <c r="AN94" s="111">
        <f>SUM(AG94,AT94)</f>
        <v>0</v>
      </c>
      <c r="AO94" s="111"/>
      <c r="AP94" s="111"/>
      <c r="AQ94" s="112" t="s">
        <v>1</v>
      </c>
      <c r="AR94" s="113"/>
      <c r="AS94" s="114">
        <f>ROUND(SUM(AS95:AS98),2)</f>
        <v>0</v>
      </c>
      <c r="AT94" s="115">
        <f>ROUND(SUM(AV94:AW94),2)</f>
        <v>0</v>
      </c>
      <c r="AU94" s="116">
        <f>ROUND(SUM(AU95:AU98),5)</f>
        <v>0</v>
      </c>
      <c r="AV94" s="115">
        <f>ROUND(AZ94*L32,2)</f>
        <v>0</v>
      </c>
      <c r="AW94" s="115">
        <f>ROUND(BA94*L33,2)</f>
        <v>0</v>
      </c>
      <c r="AX94" s="115">
        <f>ROUND(BB94*L32,2)</f>
        <v>0</v>
      </c>
      <c r="AY94" s="115">
        <f>ROUND(BC94*L33,2)</f>
        <v>0</v>
      </c>
      <c r="AZ94" s="115">
        <f>ROUND(SUM(AZ95:AZ98),2)</f>
        <v>0</v>
      </c>
      <c r="BA94" s="115">
        <f>ROUND(SUM(BA95:BA98),2)</f>
        <v>0</v>
      </c>
      <c r="BB94" s="115">
        <f>ROUND(SUM(BB95:BB98),2)</f>
        <v>0</v>
      </c>
      <c r="BC94" s="115">
        <f>ROUND(SUM(BC95:BC98),2)</f>
        <v>0</v>
      </c>
      <c r="BD94" s="117">
        <f>ROUND(SUM(BD95:BD98),2)</f>
        <v>0</v>
      </c>
      <c r="BE94" s="6"/>
      <c r="BS94" s="118" t="s">
        <v>76</v>
      </c>
      <c r="BT94" s="118" t="s">
        <v>77</v>
      </c>
      <c r="BU94" s="119" t="s">
        <v>78</v>
      </c>
      <c r="BV94" s="118" t="s">
        <v>79</v>
      </c>
      <c r="BW94" s="118" t="s">
        <v>5</v>
      </c>
      <c r="BX94" s="118" t="s">
        <v>80</v>
      </c>
      <c r="CL94" s="118" t="s">
        <v>1</v>
      </c>
    </row>
    <row r="95" s="7" customFormat="1" ht="16.5" customHeight="1">
      <c r="A95" s="120" t="s">
        <v>81</v>
      </c>
      <c r="B95" s="121"/>
      <c r="C95" s="122"/>
      <c r="D95" s="123" t="s">
        <v>82</v>
      </c>
      <c r="E95" s="123"/>
      <c r="F95" s="123"/>
      <c r="G95" s="123"/>
      <c r="H95" s="123"/>
      <c r="I95" s="124"/>
      <c r="J95" s="123" t="s">
        <v>83</v>
      </c>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5">
        <f>'01 - Polní cesta PC10 -SO-01'!J30</f>
        <v>0</v>
      </c>
      <c r="AH95" s="124"/>
      <c r="AI95" s="124"/>
      <c r="AJ95" s="124"/>
      <c r="AK95" s="124"/>
      <c r="AL95" s="124"/>
      <c r="AM95" s="124"/>
      <c r="AN95" s="125">
        <f>SUM(AG95,AT95)</f>
        <v>0</v>
      </c>
      <c r="AO95" s="124"/>
      <c r="AP95" s="124"/>
      <c r="AQ95" s="126" t="s">
        <v>84</v>
      </c>
      <c r="AR95" s="127"/>
      <c r="AS95" s="128">
        <v>0</v>
      </c>
      <c r="AT95" s="129">
        <f>ROUND(SUM(AV95:AW95),2)</f>
        <v>0</v>
      </c>
      <c r="AU95" s="130">
        <f>'01 - Polní cesta PC10 -SO-01'!P124</f>
        <v>0</v>
      </c>
      <c r="AV95" s="129">
        <f>'01 - Polní cesta PC10 -SO-01'!J33</f>
        <v>0</v>
      </c>
      <c r="AW95" s="129">
        <f>'01 - Polní cesta PC10 -SO-01'!J34</f>
        <v>0</v>
      </c>
      <c r="AX95" s="129">
        <f>'01 - Polní cesta PC10 -SO-01'!J35</f>
        <v>0</v>
      </c>
      <c r="AY95" s="129">
        <f>'01 - Polní cesta PC10 -SO-01'!J36</f>
        <v>0</v>
      </c>
      <c r="AZ95" s="129">
        <f>'01 - Polní cesta PC10 -SO-01'!F33</f>
        <v>0</v>
      </c>
      <c r="BA95" s="129">
        <f>'01 - Polní cesta PC10 -SO-01'!F34</f>
        <v>0</v>
      </c>
      <c r="BB95" s="129">
        <f>'01 - Polní cesta PC10 -SO-01'!F35</f>
        <v>0</v>
      </c>
      <c r="BC95" s="129">
        <f>'01 - Polní cesta PC10 -SO-01'!F36</f>
        <v>0</v>
      </c>
      <c r="BD95" s="131">
        <f>'01 - Polní cesta PC10 -SO-01'!F37</f>
        <v>0</v>
      </c>
      <c r="BE95" s="7"/>
      <c r="BT95" s="132" t="s">
        <v>85</v>
      </c>
      <c r="BV95" s="132" t="s">
        <v>79</v>
      </c>
      <c r="BW95" s="132" t="s">
        <v>86</v>
      </c>
      <c r="BX95" s="132" t="s">
        <v>5</v>
      </c>
      <c r="CL95" s="132" t="s">
        <v>1</v>
      </c>
      <c r="CM95" s="132" t="s">
        <v>87</v>
      </c>
    </row>
    <row r="96" s="7" customFormat="1" ht="16.5" customHeight="1">
      <c r="A96" s="120" t="s">
        <v>81</v>
      </c>
      <c r="B96" s="121"/>
      <c r="C96" s="122"/>
      <c r="D96" s="123" t="s">
        <v>88</v>
      </c>
      <c r="E96" s="123"/>
      <c r="F96" s="123"/>
      <c r="G96" s="123"/>
      <c r="H96" s="123"/>
      <c r="I96" s="124"/>
      <c r="J96" s="123" t="s">
        <v>89</v>
      </c>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5">
        <f>'02 - Polní cesta PC10-SO-02'!J30</f>
        <v>0</v>
      </c>
      <c r="AH96" s="124"/>
      <c r="AI96" s="124"/>
      <c r="AJ96" s="124"/>
      <c r="AK96" s="124"/>
      <c r="AL96" s="124"/>
      <c r="AM96" s="124"/>
      <c r="AN96" s="125">
        <f>SUM(AG96,AT96)</f>
        <v>0</v>
      </c>
      <c r="AO96" s="124"/>
      <c r="AP96" s="124"/>
      <c r="AQ96" s="126" t="s">
        <v>84</v>
      </c>
      <c r="AR96" s="127"/>
      <c r="AS96" s="128">
        <v>0</v>
      </c>
      <c r="AT96" s="129">
        <f>ROUND(SUM(AV96:AW96),2)</f>
        <v>0</v>
      </c>
      <c r="AU96" s="130">
        <f>'02 - Polní cesta PC10-SO-02'!P122</f>
        <v>0</v>
      </c>
      <c r="AV96" s="129">
        <f>'02 - Polní cesta PC10-SO-02'!J33</f>
        <v>0</v>
      </c>
      <c r="AW96" s="129">
        <f>'02 - Polní cesta PC10-SO-02'!J34</f>
        <v>0</v>
      </c>
      <c r="AX96" s="129">
        <f>'02 - Polní cesta PC10-SO-02'!J35</f>
        <v>0</v>
      </c>
      <c r="AY96" s="129">
        <f>'02 - Polní cesta PC10-SO-02'!J36</f>
        <v>0</v>
      </c>
      <c r="AZ96" s="129">
        <f>'02 - Polní cesta PC10-SO-02'!F33</f>
        <v>0</v>
      </c>
      <c r="BA96" s="129">
        <f>'02 - Polní cesta PC10-SO-02'!F34</f>
        <v>0</v>
      </c>
      <c r="BB96" s="129">
        <f>'02 - Polní cesta PC10-SO-02'!F35</f>
        <v>0</v>
      </c>
      <c r="BC96" s="129">
        <f>'02 - Polní cesta PC10-SO-02'!F36</f>
        <v>0</v>
      </c>
      <c r="BD96" s="131">
        <f>'02 - Polní cesta PC10-SO-02'!F37</f>
        <v>0</v>
      </c>
      <c r="BE96" s="7"/>
      <c r="BT96" s="132" t="s">
        <v>85</v>
      </c>
      <c r="BV96" s="132" t="s">
        <v>79</v>
      </c>
      <c r="BW96" s="132" t="s">
        <v>90</v>
      </c>
      <c r="BX96" s="132" t="s">
        <v>5</v>
      </c>
      <c r="CL96" s="132" t="s">
        <v>1</v>
      </c>
      <c r="CM96" s="132" t="s">
        <v>87</v>
      </c>
    </row>
    <row r="97" s="7" customFormat="1" ht="16.5" customHeight="1">
      <c r="A97" s="120" t="s">
        <v>81</v>
      </c>
      <c r="B97" s="121"/>
      <c r="C97" s="122"/>
      <c r="D97" s="123" t="s">
        <v>91</v>
      </c>
      <c r="E97" s="123"/>
      <c r="F97" s="123"/>
      <c r="G97" s="123"/>
      <c r="H97" s="123"/>
      <c r="I97" s="124"/>
      <c r="J97" s="123" t="s">
        <v>92</v>
      </c>
      <c r="K97" s="123"/>
      <c r="L97" s="123"/>
      <c r="M97" s="123"/>
      <c r="N97" s="123"/>
      <c r="O97" s="123"/>
      <c r="P97" s="123"/>
      <c r="Q97" s="123"/>
      <c r="R97" s="123"/>
      <c r="S97" s="123"/>
      <c r="T97" s="123"/>
      <c r="U97" s="123"/>
      <c r="V97" s="123"/>
      <c r="W97" s="123"/>
      <c r="X97" s="123"/>
      <c r="Y97" s="123"/>
      <c r="Z97" s="123"/>
      <c r="AA97" s="123"/>
      <c r="AB97" s="123"/>
      <c r="AC97" s="123"/>
      <c r="AD97" s="123"/>
      <c r="AE97" s="123"/>
      <c r="AF97" s="123"/>
      <c r="AG97" s="125">
        <f>'03 - Polní cesta PC10-SO-03'!J30</f>
        <v>0</v>
      </c>
      <c r="AH97" s="124"/>
      <c r="AI97" s="124"/>
      <c r="AJ97" s="124"/>
      <c r="AK97" s="124"/>
      <c r="AL97" s="124"/>
      <c r="AM97" s="124"/>
      <c r="AN97" s="125">
        <f>SUM(AG97,AT97)</f>
        <v>0</v>
      </c>
      <c r="AO97" s="124"/>
      <c r="AP97" s="124"/>
      <c r="AQ97" s="126" t="s">
        <v>84</v>
      </c>
      <c r="AR97" s="127"/>
      <c r="AS97" s="128">
        <v>0</v>
      </c>
      <c r="AT97" s="129">
        <f>ROUND(SUM(AV97:AW97),2)</f>
        <v>0</v>
      </c>
      <c r="AU97" s="130">
        <f>'03 - Polní cesta PC10-SO-03'!P122</f>
        <v>0</v>
      </c>
      <c r="AV97" s="129">
        <f>'03 - Polní cesta PC10-SO-03'!J33</f>
        <v>0</v>
      </c>
      <c r="AW97" s="129">
        <f>'03 - Polní cesta PC10-SO-03'!J34</f>
        <v>0</v>
      </c>
      <c r="AX97" s="129">
        <f>'03 - Polní cesta PC10-SO-03'!J35</f>
        <v>0</v>
      </c>
      <c r="AY97" s="129">
        <f>'03 - Polní cesta PC10-SO-03'!J36</f>
        <v>0</v>
      </c>
      <c r="AZ97" s="129">
        <f>'03 - Polní cesta PC10-SO-03'!F33</f>
        <v>0</v>
      </c>
      <c r="BA97" s="129">
        <f>'03 - Polní cesta PC10-SO-03'!F34</f>
        <v>0</v>
      </c>
      <c r="BB97" s="129">
        <f>'03 - Polní cesta PC10-SO-03'!F35</f>
        <v>0</v>
      </c>
      <c r="BC97" s="129">
        <f>'03 - Polní cesta PC10-SO-03'!F36</f>
        <v>0</v>
      </c>
      <c r="BD97" s="131">
        <f>'03 - Polní cesta PC10-SO-03'!F37</f>
        <v>0</v>
      </c>
      <c r="BE97" s="7"/>
      <c r="BT97" s="132" t="s">
        <v>85</v>
      </c>
      <c r="BV97" s="132" t="s">
        <v>79</v>
      </c>
      <c r="BW97" s="132" t="s">
        <v>93</v>
      </c>
      <c r="BX97" s="132" t="s">
        <v>5</v>
      </c>
      <c r="CL97" s="132" t="s">
        <v>1</v>
      </c>
      <c r="CM97" s="132" t="s">
        <v>87</v>
      </c>
    </row>
    <row r="98" s="7" customFormat="1" ht="16.5" customHeight="1">
      <c r="A98" s="120" t="s">
        <v>81</v>
      </c>
      <c r="B98" s="121"/>
      <c r="C98" s="122"/>
      <c r="D98" s="123" t="s">
        <v>94</v>
      </c>
      <c r="E98" s="123"/>
      <c r="F98" s="123"/>
      <c r="G98" s="123"/>
      <c r="H98" s="123"/>
      <c r="I98" s="124"/>
      <c r="J98" s="123" t="s">
        <v>95</v>
      </c>
      <c r="K98" s="123"/>
      <c r="L98" s="123"/>
      <c r="M98" s="123"/>
      <c r="N98" s="123"/>
      <c r="O98" s="123"/>
      <c r="P98" s="123"/>
      <c r="Q98" s="123"/>
      <c r="R98" s="123"/>
      <c r="S98" s="123"/>
      <c r="T98" s="123"/>
      <c r="U98" s="123"/>
      <c r="V98" s="123"/>
      <c r="W98" s="123"/>
      <c r="X98" s="123"/>
      <c r="Y98" s="123"/>
      <c r="Z98" s="123"/>
      <c r="AA98" s="123"/>
      <c r="AB98" s="123"/>
      <c r="AC98" s="123"/>
      <c r="AD98" s="123"/>
      <c r="AE98" s="123"/>
      <c r="AF98" s="123"/>
      <c r="AG98" s="125">
        <f>'04 - Polní cesta PC10-SO-04'!J30</f>
        <v>0</v>
      </c>
      <c r="AH98" s="124"/>
      <c r="AI98" s="124"/>
      <c r="AJ98" s="124"/>
      <c r="AK98" s="124"/>
      <c r="AL98" s="124"/>
      <c r="AM98" s="124"/>
      <c r="AN98" s="125">
        <f>SUM(AG98,AT98)</f>
        <v>0</v>
      </c>
      <c r="AO98" s="124"/>
      <c r="AP98" s="124"/>
      <c r="AQ98" s="126" t="s">
        <v>84</v>
      </c>
      <c r="AR98" s="127"/>
      <c r="AS98" s="133">
        <v>0</v>
      </c>
      <c r="AT98" s="134">
        <f>ROUND(SUM(AV98:AW98),2)</f>
        <v>0</v>
      </c>
      <c r="AU98" s="135">
        <f>'04 - Polní cesta PC10-SO-04'!P126</f>
        <v>0</v>
      </c>
      <c r="AV98" s="134">
        <f>'04 - Polní cesta PC10-SO-04'!J33</f>
        <v>0</v>
      </c>
      <c r="AW98" s="134">
        <f>'04 - Polní cesta PC10-SO-04'!J34</f>
        <v>0</v>
      </c>
      <c r="AX98" s="134">
        <f>'04 - Polní cesta PC10-SO-04'!J35</f>
        <v>0</v>
      </c>
      <c r="AY98" s="134">
        <f>'04 - Polní cesta PC10-SO-04'!J36</f>
        <v>0</v>
      </c>
      <c r="AZ98" s="134">
        <f>'04 - Polní cesta PC10-SO-04'!F33</f>
        <v>0</v>
      </c>
      <c r="BA98" s="134">
        <f>'04 - Polní cesta PC10-SO-04'!F34</f>
        <v>0</v>
      </c>
      <c r="BB98" s="134">
        <f>'04 - Polní cesta PC10-SO-04'!F35</f>
        <v>0</v>
      </c>
      <c r="BC98" s="134">
        <f>'04 - Polní cesta PC10-SO-04'!F36</f>
        <v>0</v>
      </c>
      <c r="BD98" s="136">
        <f>'04 - Polní cesta PC10-SO-04'!F37</f>
        <v>0</v>
      </c>
      <c r="BE98" s="7"/>
      <c r="BT98" s="132" t="s">
        <v>85</v>
      </c>
      <c r="BV98" s="132" t="s">
        <v>79</v>
      </c>
      <c r="BW98" s="132" t="s">
        <v>96</v>
      </c>
      <c r="BX98" s="132" t="s">
        <v>5</v>
      </c>
      <c r="CL98" s="132" t="s">
        <v>1</v>
      </c>
      <c r="CM98" s="132" t="s">
        <v>87</v>
      </c>
    </row>
    <row r="99">
      <c r="B99" s="20"/>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c r="AC99" s="21"/>
      <c r="AD99" s="21"/>
      <c r="AE99" s="21"/>
      <c r="AF99" s="21"/>
      <c r="AG99" s="21"/>
      <c r="AH99" s="21"/>
      <c r="AI99" s="21"/>
      <c r="AJ99" s="21"/>
      <c r="AK99" s="21"/>
      <c r="AL99" s="21"/>
      <c r="AM99" s="21"/>
      <c r="AN99" s="21"/>
      <c r="AO99" s="21"/>
      <c r="AP99" s="21"/>
      <c r="AQ99" s="21"/>
      <c r="AR99" s="19"/>
    </row>
    <row r="100" s="2" customFormat="1" ht="30" customHeight="1">
      <c r="A100" s="39"/>
      <c r="B100" s="40"/>
      <c r="C100" s="108" t="s">
        <v>97</v>
      </c>
      <c r="D100" s="41"/>
      <c r="E100" s="41"/>
      <c r="F100" s="41"/>
      <c r="G100" s="41"/>
      <c r="H100" s="41"/>
      <c r="I100" s="41"/>
      <c r="J100" s="41"/>
      <c r="K100" s="41"/>
      <c r="L100" s="41"/>
      <c r="M100" s="41"/>
      <c r="N100" s="41"/>
      <c r="O100" s="41"/>
      <c r="P100" s="41"/>
      <c r="Q100" s="41"/>
      <c r="R100" s="41"/>
      <c r="S100" s="41"/>
      <c r="T100" s="41"/>
      <c r="U100" s="41"/>
      <c r="V100" s="41"/>
      <c r="W100" s="41"/>
      <c r="X100" s="41"/>
      <c r="Y100" s="41"/>
      <c r="Z100" s="41"/>
      <c r="AA100" s="41"/>
      <c r="AB100" s="41"/>
      <c r="AC100" s="41"/>
      <c r="AD100" s="41"/>
      <c r="AE100" s="41"/>
      <c r="AF100" s="41"/>
      <c r="AG100" s="111">
        <f>ROUND(SUM(AG101:AG104), 2)</f>
        <v>0</v>
      </c>
      <c r="AH100" s="111"/>
      <c r="AI100" s="111"/>
      <c r="AJ100" s="111"/>
      <c r="AK100" s="111"/>
      <c r="AL100" s="111"/>
      <c r="AM100" s="111"/>
      <c r="AN100" s="111">
        <f>ROUND(SUM(AN101:AN104), 2)</f>
        <v>0</v>
      </c>
      <c r="AO100" s="111"/>
      <c r="AP100" s="111"/>
      <c r="AQ100" s="137"/>
      <c r="AR100" s="42"/>
      <c r="AS100" s="101" t="s">
        <v>98</v>
      </c>
      <c r="AT100" s="102" t="s">
        <v>99</v>
      </c>
      <c r="AU100" s="102" t="s">
        <v>41</v>
      </c>
      <c r="AV100" s="103" t="s">
        <v>64</v>
      </c>
      <c r="AW100" s="39"/>
      <c r="AX100" s="39"/>
      <c r="AY100" s="39"/>
      <c r="AZ100" s="39"/>
      <c r="BA100" s="39"/>
      <c r="BB100" s="39"/>
      <c r="BC100" s="39"/>
      <c r="BD100" s="39"/>
      <c r="BE100" s="39"/>
    </row>
    <row r="101" s="2" customFormat="1" ht="19.92" customHeight="1">
      <c r="A101" s="39"/>
      <c r="B101" s="40"/>
      <c r="C101" s="41"/>
      <c r="D101" s="138" t="s">
        <v>100</v>
      </c>
      <c r="E101" s="138"/>
      <c r="F101" s="138"/>
      <c r="G101" s="138"/>
      <c r="H101" s="138"/>
      <c r="I101" s="138"/>
      <c r="J101" s="138"/>
      <c r="K101" s="138"/>
      <c r="L101" s="138"/>
      <c r="M101" s="138"/>
      <c r="N101" s="138"/>
      <c r="O101" s="138"/>
      <c r="P101" s="138"/>
      <c r="Q101" s="138"/>
      <c r="R101" s="138"/>
      <c r="S101" s="138"/>
      <c r="T101" s="138"/>
      <c r="U101" s="138"/>
      <c r="V101" s="138"/>
      <c r="W101" s="138"/>
      <c r="X101" s="138"/>
      <c r="Y101" s="138"/>
      <c r="Z101" s="138"/>
      <c r="AA101" s="138"/>
      <c r="AB101" s="138"/>
      <c r="AC101" s="41"/>
      <c r="AD101" s="41"/>
      <c r="AE101" s="41"/>
      <c r="AF101" s="41"/>
      <c r="AG101" s="139">
        <f>ROUND(AG94 * AS101, 2)</f>
        <v>0</v>
      </c>
      <c r="AH101" s="140"/>
      <c r="AI101" s="140"/>
      <c r="AJ101" s="140"/>
      <c r="AK101" s="140"/>
      <c r="AL101" s="140"/>
      <c r="AM101" s="140"/>
      <c r="AN101" s="140">
        <f>ROUND(AG101 + AV101, 2)</f>
        <v>0</v>
      </c>
      <c r="AO101" s="140"/>
      <c r="AP101" s="140"/>
      <c r="AQ101" s="41"/>
      <c r="AR101" s="42"/>
      <c r="AS101" s="141">
        <v>0</v>
      </c>
      <c r="AT101" s="142" t="s">
        <v>101</v>
      </c>
      <c r="AU101" s="142" t="s">
        <v>42</v>
      </c>
      <c r="AV101" s="143">
        <f>ROUND(IF(AU101="základní",AG101*L32,IF(AU101="snížená",AG101*L33,0)), 2)</f>
        <v>0</v>
      </c>
      <c r="AW101" s="39"/>
      <c r="AX101" s="39"/>
      <c r="AY101" s="39"/>
      <c r="AZ101" s="39"/>
      <c r="BA101" s="39"/>
      <c r="BB101" s="39"/>
      <c r="BC101" s="39"/>
      <c r="BD101" s="39"/>
      <c r="BE101" s="39"/>
      <c r="BV101" s="16" t="s">
        <v>102</v>
      </c>
      <c r="BY101" s="144">
        <f>IF(AU101="základní",AV101,0)</f>
        <v>0</v>
      </c>
      <c r="BZ101" s="144">
        <f>IF(AU101="snížená",AV101,0)</f>
        <v>0</v>
      </c>
      <c r="CA101" s="144">
        <v>0</v>
      </c>
      <c r="CB101" s="144">
        <v>0</v>
      </c>
      <c r="CC101" s="144">
        <v>0</v>
      </c>
      <c r="CD101" s="144">
        <f>IF(AU101="základní",AG101,0)</f>
        <v>0</v>
      </c>
      <c r="CE101" s="144">
        <f>IF(AU101="snížená",AG101,0)</f>
        <v>0</v>
      </c>
      <c r="CF101" s="144">
        <f>IF(AU101="zákl. přenesená",AG101,0)</f>
        <v>0</v>
      </c>
      <c r="CG101" s="144">
        <f>IF(AU101="sníž. přenesená",AG101,0)</f>
        <v>0</v>
      </c>
      <c r="CH101" s="144">
        <f>IF(AU101="nulová",AG101,0)</f>
        <v>0</v>
      </c>
      <c r="CI101" s="16">
        <f>IF(AU101="základní",1,IF(AU101="snížená",2,IF(AU101="zákl. přenesená",4,IF(AU101="sníž. přenesená",5,3))))</f>
        <v>1</v>
      </c>
      <c r="CJ101" s="16">
        <f>IF(AT101="stavební čast",1,IF(AT101="investiční čast",2,3))</f>
        <v>1</v>
      </c>
      <c r="CK101" s="16" t="str">
        <f>IF(D101="Vyplň vlastní","","x")</f>
        <v>x</v>
      </c>
    </row>
    <row r="102" s="2" customFormat="1" ht="19.92" customHeight="1">
      <c r="A102" s="39"/>
      <c r="B102" s="40"/>
      <c r="C102" s="41"/>
      <c r="D102" s="145" t="s">
        <v>103</v>
      </c>
      <c r="E102" s="138"/>
      <c r="F102" s="138"/>
      <c r="G102" s="138"/>
      <c r="H102" s="138"/>
      <c r="I102" s="138"/>
      <c r="J102" s="138"/>
      <c r="K102" s="138"/>
      <c r="L102" s="138"/>
      <c r="M102" s="138"/>
      <c r="N102" s="138"/>
      <c r="O102" s="138"/>
      <c r="P102" s="138"/>
      <c r="Q102" s="138"/>
      <c r="R102" s="138"/>
      <c r="S102" s="138"/>
      <c r="T102" s="138"/>
      <c r="U102" s="138"/>
      <c r="V102" s="138"/>
      <c r="W102" s="138"/>
      <c r="X102" s="138"/>
      <c r="Y102" s="138"/>
      <c r="Z102" s="138"/>
      <c r="AA102" s="138"/>
      <c r="AB102" s="138"/>
      <c r="AC102" s="41"/>
      <c r="AD102" s="41"/>
      <c r="AE102" s="41"/>
      <c r="AF102" s="41"/>
      <c r="AG102" s="139">
        <f>ROUND(AG94 * AS102, 2)</f>
        <v>0</v>
      </c>
      <c r="AH102" s="140"/>
      <c r="AI102" s="140"/>
      <c r="AJ102" s="140"/>
      <c r="AK102" s="140"/>
      <c r="AL102" s="140"/>
      <c r="AM102" s="140"/>
      <c r="AN102" s="140">
        <f>ROUND(AG102 + AV102, 2)</f>
        <v>0</v>
      </c>
      <c r="AO102" s="140"/>
      <c r="AP102" s="140"/>
      <c r="AQ102" s="41"/>
      <c r="AR102" s="42"/>
      <c r="AS102" s="141">
        <v>0</v>
      </c>
      <c r="AT102" s="142" t="s">
        <v>101</v>
      </c>
      <c r="AU102" s="142" t="s">
        <v>42</v>
      </c>
      <c r="AV102" s="143">
        <f>ROUND(IF(AU102="základní",AG102*L32,IF(AU102="snížená",AG102*L33,0)), 2)</f>
        <v>0</v>
      </c>
      <c r="AW102" s="39"/>
      <c r="AX102" s="39"/>
      <c r="AY102" s="39"/>
      <c r="AZ102" s="39"/>
      <c r="BA102" s="39"/>
      <c r="BB102" s="39"/>
      <c r="BC102" s="39"/>
      <c r="BD102" s="39"/>
      <c r="BE102" s="39"/>
      <c r="BV102" s="16" t="s">
        <v>104</v>
      </c>
      <c r="BY102" s="144">
        <f>IF(AU102="základní",AV102,0)</f>
        <v>0</v>
      </c>
      <c r="BZ102" s="144">
        <f>IF(AU102="snížená",AV102,0)</f>
        <v>0</v>
      </c>
      <c r="CA102" s="144">
        <v>0</v>
      </c>
      <c r="CB102" s="144">
        <v>0</v>
      </c>
      <c r="CC102" s="144">
        <v>0</v>
      </c>
      <c r="CD102" s="144">
        <f>IF(AU102="základní",AG102,0)</f>
        <v>0</v>
      </c>
      <c r="CE102" s="144">
        <f>IF(AU102="snížená",AG102,0)</f>
        <v>0</v>
      </c>
      <c r="CF102" s="144">
        <f>IF(AU102="zákl. přenesená",AG102,0)</f>
        <v>0</v>
      </c>
      <c r="CG102" s="144">
        <f>IF(AU102="sníž. přenesená",AG102,0)</f>
        <v>0</v>
      </c>
      <c r="CH102" s="144">
        <f>IF(AU102="nulová",AG102,0)</f>
        <v>0</v>
      </c>
      <c r="CI102" s="16">
        <f>IF(AU102="základní",1,IF(AU102="snížená",2,IF(AU102="zákl. přenesená",4,IF(AU102="sníž. přenesená",5,3))))</f>
        <v>1</v>
      </c>
      <c r="CJ102" s="16">
        <f>IF(AT102="stavební čast",1,IF(AT102="investiční čast",2,3))</f>
        <v>1</v>
      </c>
      <c r="CK102" s="16" t="str">
        <f>IF(D102="Vyplň vlastní","","x")</f>
        <v/>
      </c>
    </row>
    <row r="103" s="2" customFormat="1" ht="19.92" customHeight="1">
      <c r="A103" s="39"/>
      <c r="B103" s="40"/>
      <c r="C103" s="41"/>
      <c r="D103" s="145" t="s">
        <v>103</v>
      </c>
      <c r="E103" s="138"/>
      <c r="F103" s="138"/>
      <c r="G103" s="138"/>
      <c r="H103" s="138"/>
      <c r="I103" s="138"/>
      <c r="J103" s="138"/>
      <c r="K103" s="138"/>
      <c r="L103" s="138"/>
      <c r="M103" s="138"/>
      <c r="N103" s="138"/>
      <c r="O103" s="138"/>
      <c r="P103" s="138"/>
      <c r="Q103" s="138"/>
      <c r="R103" s="138"/>
      <c r="S103" s="138"/>
      <c r="T103" s="138"/>
      <c r="U103" s="138"/>
      <c r="V103" s="138"/>
      <c r="W103" s="138"/>
      <c r="X103" s="138"/>
      <c r="Y103" s="138"/>
      <c r="Z103" s="138"/>
      <c r="AA103" s="138"/>
      <c r="AB103" s="138"/>
      <c r="AC103" s="41"/>
      <c r="AD103" s="41"/>
      <c r="AE103" s="41"/>
      <c r="AF103" s="41"/>
      <c r="AG103" s="139">
        <f>ROUND(AG94 * AS103, 2)</f>
        <v>0</v>
      </c>
      <c r="AH103" s="140"/>
      <c r="AI103" s="140"/>
      <c r="AJ103" s="140"/>
      <c r="AK103" s="140"/>
      <c r="AL103" s="140"/>
      <c r="AM103" s="140"/>
      <c r="AN103" s="140">
        <f>ROUND(AG103 + AV103, 2)</f>
        <v>0</v>
      </c>
      <c r="AO103" s="140"/>
      <c r="AP103" s="140"/>
      <c r="AQ103" s="41"/>
      <c r="AR103" s="42"/>
      <c r="AS103" s="141">
        <v>0</v>
      </c>
      <c r="AT103" s="142" t="s">
        <v>101</v>
      </c>
      <c r="AU103" s="142" t="s">
        <v>42</v>
      </c>
      <c r="AV103" s="143">
        <f>ROUND(IF(AU103="základní",AG103*L32,IF(AU103="snížená",AG103*L33,0)), 2)</f>
        <v>0</v>
      </c>
      <c r="AW103" s="39"/>
      <c r="AX103" s="39"/>
      <c r="AY103" s="39"/>
      <c r="AZ103" s="39"/>
      <c r="BA103" s="39"/>
      <c r="BB103" s="39"/>
      <c r="BC103" s="39"/>
      <c r="BD103" s="39"/>
      <c r="BE103" s="39"/>
      <c r="BV103" s="16" t="s">
        <v>104</v>
      </c>
      <c r="BY103" s="144">
        <f>IF(AU103="základní",AV103,0)</f>
        <v>0</v>
      </c>
      <c r="BZ103" s="144">
        <f>IF(AU103="snížená",AV103,0)</f>
        <v>0</v>
      </c>
      <c r="CA103" s="144">
        <v>0</v>
      </c>
      <c r="CB103" s="144">
        <v>0</v>
      </c>
      <c r="CC103" s="144">
        <v>0</v>
      </c>
      <c r="CD103" s="144">
        <f>IF(AU103="základní",AG103,0)</f>
        <v>0</v>
      </c>
      <c r="CE103" s="144">
        <f>IF(AU103="snížená",AG103,0)</f>
        <v>0</v>
      </c>
      <c r="CF103" s="144">
        <f>IF(AU103="zákl. přenesená",AG103,0)</f>
        <v>0</v>
      </c>
      <c r="CG103" s="144">
        <f>IF(AU103="sníž. přenesená",AG103,0)</f>
        <v>0</v>
      </c>
      <c r="CH103" s="144">
        <f>IF(AU103="nulová",AG103,0)</f>
        <v>0</v>
      </c>
      <c r="CI103" s="16">
        <f>IF(AU103="základní",1,IF(AU103="snížená",2,IF(AU103="zákl. přenesená",4,IF(AU103="sníž. přenesená",5,3))))</f>
        <v>1</v>
      </c>
      <c r="CJ103" s="16">
        <f>IF(AT103="stavební čast",1,IF(AT103="investiční čast",2,3))</f>
        <v>1</v>
      </c>
      <c r="CK103" s="16" t="str">
        <f>IF(D103="Vyplň vlastní","","x")</f>
        <v/>
      </c>
    </row>
    <row r="104" s="2" customFormat="1" ht="19.92" customHeight="1">
      <c r="A104" s="39"/>
      <c r="B104" s="40"/>
      <c r="C104" s="41"/>
      <c r="D104" s="145" t="s">
        <v>103</v>
      </c>
      <c r="E104" s="138"/>
      <c r="F104" s="138"/>
      <c r="G104" s="138"/>
      <c r="H104" s="138"/>
      <c r="I104" s="138"/>
      <c r="J104" s="138"/>
      <c r="K104" s="138"/>
      <c r="L104" s="138"/>
      <c r="M104" s="138"/>
      <c r="N104" s="138"/>
      <c r="O104" s="138"/>
      <c r="P104" s="138"/>
      <c r="Q104" s="138"/>
      <c r="R104" s="138"/>
      <c r="S104" s="138"/>
      <c r="T104" s="138"/>
      <c r="U104" s="138"/>
      <c r="V104" s="138"/>
      <c r="W104" s="138"/>
      <c r="X104" s="138"/>
      <c r="Y104" s="138"/>
      <c r="Z104" s="138"/>
      <c r="AA104" s="138"/>
      <c r="AB104" s="138"/>
      <c r="AC104" s="41"/>
      <c r="AD104" s="41"/>
      <c r="AE104" s="41"/>
      <c r="AF104" s="41"/>
      <c r="AG104" s="139">
        <f>ROUND(AG94 * AS104, 2)</f>
        <v>0</v>
      </c>
      <c r="AH104" s="140"/>
      <c r="AI104" s="140"/>
      <c r="AJ104" s="140"/>
      <c r="AK104" s="140"/>
      <c r="AL104" s="140"/>
      <c r="AM104" s="140"/>
      <c r="AN104" s="140">
        <f>ROUND(AG104 + AV104, 2)</f>
        <v>0</v>
      </c>
      <c r="AO104" s="140"/>
      <c r="AP104" s="140"/>
      <c r="AQ104" s="41"/>
      <c r="AR104" s="42"/>
      <c r="AS104" s="146">
        <v>0</v>
      </c>
      <c r="AT104" s="147" t="s">
        <v>101</v>
      </c>
      <c r="AU104" s="147" t="s">
        <v>42</v>
      </c>
      <c r="AV104" s="148">
        <f>ROUND(IF(AU104="základní",AG104*L32,IF(AU104="snížená",AG104*L33,0)), 2)</f>
        <v>0</v>
      </c>
      <c r="AW104" s="39"/>
      <c r="AX104" s="39"/>
      <c r="AY104" s="39"/>
      <c r="AZ104" s="39"/>
      <c r="BA104" s="39"/>
      <c r="BB104" s="39"/>
      <c r="BC104" s="39"/>
      <c r="BD104" s="39"/>
      <c r="BE104" s="39"/>
      <c r="BV104" s="16" t="s">
        <v>104</v>
      </c>
      <c r="BY104" s="144">
        <f>IF(AU104="základní",AV104,0)</f>
        <v>0</v>
      </c>
      <c r="BZ104" s="144">
        <f>IF(AU104="snížená",AV104,0)</f>
        <v>0</v>
      </c>
      <c r="CA104" s="144">
        <v>0</v>
      </c>
      <c r="CB104" s="144">
        <v>0</v>
      </c>
      <c r="CC104" s="144">
        <v>0</v>
      </c>
      <c r="CD104" s="144">
        <f>IF(AU104="základní",AG104,0)</f>
        <v>0</v>
      </c>
      <c r="CE104" s="144">
        <f>IF(AU104="snížená",AG104,0)</f>
        <v>0</v>
      </c>
      <c r="CF104" s="144">
        <f>IF(AU104="zákl. přenesená",AG104,0)</f>
        <v>0</v>
      </c>
      <c r="CG104" s="144">
        <f>IF(AU104="sníž. přenesená",AG104,0)</f>
        <v>0</v>
      </c>
      <c r="CH104" s="144">
        <f>IF(AU104="nulová",AG104,0)</f>
        <v>0</v>
      </c>
      <c r="CI104" s="16">
        <f>IF(AU104="základní",1,IF(AU104="snížená",2,IF(AU104="zákl. přenesená",4,IF(AU104="sníž. přenesená",5,3))))</f>
        <v>1</v>
      </c>
      <c r="CJ104" s="16">
        <f>IF(AT104="stavební čast",1,IF(AT104="investiční čast",2,3))</f>
        <v>1</v>
      </c>
      <c r="CK104" s="16" t="str">
        <f>IF(D104="Vyplň vlastní","","x")</f>
        <v/>
      </c>
    </row>
    <row r="105" s="2" customFormat="1" ht="10.8" customHeight="1">
      <c r="A105" s="39"/>
      <c r="B105" s="40"/>
      <c r="C105" s="41"/>
      <c r="D105" s="41"/>
      <c r="E105" s="41"/>
      <c r="F105" s="41"/>
      <c r="G105" s="41"/>
      <c r="H105" s="41"/>
      <c r="I105" s="41"/>
      <c r="J105" s="41"/>
      <c r="K105" s="41"/>
      <c r="L105" s="41"/>
      <c r="M105" s="41"/>
      <c r="N105" s="41"/>
      <c r="O105" s="41"/>
      <c r="P105" s="41"/>
      <c r="Q105" s="41"/>
      <c r="R105" s="41"/>
      <c r="S105" s="41"/>
      <c r="T105" s="41"/>
      <c r="U105" s="41"/>
      <c r="V105" s="41"/>
      <c r="W105" s="41"/>
      <c r="X105" s="41"/>
      <c r="Y105" s="41"/>
      <c r="Z105" s="41"/>
      <c r="AA105" s="41"/>
      <c r="AB105" s="41"/>
      <c r="AC105" s="41"/>
      <c r="AD105" s="41"/>
      <c r="AE105" s="41"/>
      <c r="AF105" s="41"/>
      <c r="AG105" s="41"/>
      <c r="AH105" s="41"/>
      <c r="AI105" s="41"/>
      <c r="AJ105" s="41"/>
      <c r="AK105" s="41"/>
      <c r="AL105" s="41"/>
      <c r="AM105" s="41"/>
      <c r="AN105" s="41"/>
      <c r="AO105" s="41"/>
      <c r="AP105" s="41"/>
      <c r="AQ105" s="41"/>
      <c r="AR105" s="42"/>
      <c r="AS105" s="39"/>
      <c r="AT105" s="39"/>
      <c r="AU105" s="39"/>
      <c r="AV105" s="39"/>
      <c r="AW105" s="39"/>
      <c r="AX105" s="39"/>
      <c r="AY105" s="39"/>
      <c r="AZ105" s="39"/>
      <c r="BA105" s="39"/>
      <c r="BB105" s="39"/>
      <c r="BC105" s="39"/>
      <c r="BD105" s="39"/>
      <c r="BE105" s="39"/>
    </row>
    <row r="106" s="2" customFormat="1" ht="30" customHeight="1">
      <c r="A106" s="39"/>
      <c r="B106" s="40"/>
      <c r="C106" s="149" t="s">
        <v>105</v>
      </c>
      <c r="D106" s="150"/>
      <c r="E106" s="150"/>
      <c r="F106" s="150"/>
      <c r="G106" s="150"/>
      <c r="H106" s="150"/>
      <c r="I106" s="150"/>
      <c r="J106" s="150"/>
      <c r="K106" s="150"/>
      <c r="L106" s="150"/>
      <c r="M106" s="150"/>
      <c r="N106" s="150"/>
      <c r="O106" s="150"/>
      <c r="P106" s="150"/>
      <c r="Q106" s="150"/>
      <c r="R106" s="150"/>
      <c r="S106" s="150"/>
      <c r="T106" s="150"/>
      <c r="U106" s="150"/>
      <c r="V106" s="150"/>
      <c r="W106" s="150"/>
      <c r="X106" s="150"/>
      <c r="Y106" s="150"/>
      <c r="Z106" s="150"/>
      <c r="AA106" s="150"/>
      <c r="AB106" s="150"/>
      <c r="AC106" s="150"/>
      <c r="AD106" s="150"/>
      <c r="AE106" s="150"/>
      <c r="AF106" s="150"/>
      <c r="AG106" s="151">
        <f>ROUND(AG94 + AG100, 2)</f>
        <v>0</v>
      </c>
      <c r="AH106" s="151"/>
      <c r="AI106" s="151"/>
      <c r="AJ106" s="151"/>
      <c r="AK106" s="151"/>
      <c r="AL106" s="151"/>
      <c r="AM106" s="151"/>
      <c r="AN106" s="151">
        <f>ROUND(AN94 + AN100, 2)</f>
        <v>0</v>
      </c>
      <c r="AO106" s="151"/>
      <c r="AP106" s="151"/>
      <c r="AQ106" s="150"/>
      <c r="AR106" s="42"/>
      <c r="AS106" s="39"/>
      <c r="AT106" s="39"/>
      <c r="AU106" s="39"/>
      <c r="AV106" s="39"/>
      <c r="AW106" s="39"/>
      <c r="AX106" s="39"/>
      <c r="AY106" s="39"/>
      <c r="AZ106" s="39"/>
      <c r="BA106" s="39"/>
      <c r="BB106" s="39"/>
      <c r="BC106" s="39"/>
      <c r="BD106" s="39"/>
      <c r="BE106" s="39"/>
    </row>
    <row r="107" s="2" customFormat="1" ht="6.96" customHeight="1">
      <c r="A107" s="39"/>
      <c r="B107" s="67"/>
      <c r="C107" s="68"/>
      <c r="D107" s="68"/>
      <c r="E107" s="68"/>
      <c r="F107" s="68"/>
      <c r="G107" s="68"/>
      <c r="H107" s="68"/>
      <c r="I107" s="68"/>
      <c r="J107" s="68"/>
      <c r="K107" s="68"/>
      <c r="L107" s="68"/>
      <c r="M107" s="68"/>
      <c r="N107" s="68"/>
      <c r="O107" s="68"/>
      <c r="P107" s="68"/>
      <c r="Q107" s="68"/>
      <c r="R107" s="68"/>
      <c r="S107" s="68"/>
      <c r="T107" s="68"/>
      <c r="U107" s="68"/>
      <c r="V107" s="68"/>
      <c r="W107" s="68"/>
      <c r="X107" s="68"/>
      <c r="Y107" s="68"/>
      <c r="Z107" s="68"/>
      <c r="AA107" s="68"/>
      <c r="AB107" s="68"/>
      <c r="AC107" s="68"/>
      <c r="AD107" s="68"/>
      <c r="AE107" s="68"/>
      <c r="AF107" s="68"/>
      <c r="AG107" s="68"/>
      <c r="AH107" s="68"/>
      <c r="AI107" s="68"/>
      <c r="AJ107" s="68"/>
      <c r="AK107" s="68"/>
      <c r="AL107" s="68"/>
      <c r="AM107" s="68"/>
      <c r="AN107" s="68"/>
      <c r="AO107" s="68"/>
      <c r="AP107" s="68"/>
      <c r="AQ107" s="68"/>
      <c r="AR107" s="42"/>
      <c r="AS107" s="39"/>
      <c r="AT107" s="39"/>
      <c r="AU107" s="39"/>
      <c r="AV107" s="39"/>
      <c r="AW107" s="39"/>
      <c r="AX107" s="39"/>
      <c r="AY107" s="39"/>
      <c r="AZ107" s="39"/>
      <c r="BA107" s="39"/>
      <c r="BB107" s="39"/>
      <c r="BC107" s="39"/>
      <c r="BD107" s="39"/>
      <c r="BE107" s="39"/>
    </row>
  </sheetData>
  <sheetProtection sheet="1" formatColumns="0" formatRows="0" objects="1" scenarios="1" spinCount="100000" saltValue="Gn1brkhcYuhkv9P2QcslOgNeb6lGzGg8ws7m7Y2Xnw3UjWAQZ9sHplXDNqUkUUVKBhMg/9ruhNZX38GyXvrKlw==" hashValue="WshGLLfbu0fiwYMUTlyLoAaJYow4FXUrthXPIfmS+YNzd8QPsn4gYSAP71POt+MOLdQ3w4KJEcLQRk0vxCzYPw==" algorithmName="SHA-512" password="CC35"/>
  <mergeCells count="72">
    <mergeCell ref="L85:AO85"/>
    <mergeCell ref="AM87:AN87"/>
    <mergeCell ref="AS89:AT91"/>
    <mergeCell ref="AM89:AP89"/>
    <mergeCell ref="AM90:AP90"/>
    <mergeCell ref="C92:G92"/>
    <mergeCell ref="AG92:AM92"/>
    <mergeCell ref="AN92:AP92"/>
    <mergeCell ref="I92:AF92"/>
    <mergeCell ref="AN95:AP95"/>
    <mergeCell ref="D95:H95"/>
    <mergeCell ref="J95:AF95"/>
    <mergeCell ref="AG95:AM95"/>
    <mergeCell ref="J96:AF96"/>
    <mergeCell ref="AG96:AM96"/>
    <mergeCell ref="AN96:AP96"/>
    <mergeCell ref="D96:H96"/>
    <mergeCell ref="AG97:AM97"/>
    <mergeCell ref="D97:H97"/>
    <mergeCell ref="J97:AF97"/>
    <mergeCell ref="AN97:AP97"/>
    <mergeCell ref="AN98:AP98"/>
    <mergeCell ref="AG98:AM98"/>
    <mergeCell ref="D98:H98"/>
    <mergeCell ref="J98:AF98"/>
    <mergeCell ref="D101:AB101"/>
    <mergeCell ref="AG101:AM101"/>
    <mergeCell ref="AN101:AP101"/>
    <mergeCell ref="D102:AB102"/>
    <mergeCell ref="AG102:AM102"/>
    <mergeCell ref="AN102:AP102"/>
    <mergeCell ref="D103:AB103"/>
    <mergeCell ref="AG103:AM103"/>
    <mergeCell ref="AN103:AP103"/>
    <mergeCell ref="D104:AB104"/>
    <mergeCell ref="AG104:AM104"/>
    <mergeCell ref="AN104:AP104"/>
    <mergeCell ref="AG94:AM94"/>
    <mergeCell ref="AN94:AP94"/>
    <mergeCell ref="AG100:AM100"/>
    <mergeCell ref="AN100:AP100"/>
    <mergeCell ref="AG106:AM106"/>
    <mergeCell ref="AN106:AP106"/>
    <mergeCell ref="BE5:BE34"/>
    <mergeCell ref="K5:AO5"/>
    <mergeCell ref="K6:AO6"/>
    <mergeCell ref="E14:AJ14"/>
    <mergeCell ref="E23:AN23"/>
    <mergeCell ref="AK26:AO26"/>
    <mergeCell ref="AK27:AO27"/>
    <mergeCell ref="AK29:AO29"/>
    <mergeCell ref="AK31:AO31"/>
    <mergeCell ref="W31:AE31"/>
    <mergeCell ref="L31:P31"/>
    <mergeCell ref="AK32:AO32"/>
    <mergeCell ref="L32:P32"/>
    <mergeCell ref="W32:AE32"/>
    <mergeCell ref="W33:AE33"/>
    <mergeCell ref="AK33:AO33"/>
    <mergeCell ref="L33:P33"/>
    <mergeCell ref="AK34:AO34"/>
    <mergeCell ref="L34:P34"/>
    <mergeCell ref="W34:AE34"/>
    <mergeCell ref="W35:AE35"/>
    <mergeCell ref="L35:P35"/>
    <mergeCell ref="AK35:AO35"/>
    <mergeCell ref="AK36:AO36"/>
    <mergeCell ref="W36:AE36"/>
    <mergeCell ref="L36:P36"/>
    <mergeCell ref="AK38:AO38"/>
    <mergeCell ref="X38:AB38"/>
    <mergeCell ref="AR2:BE2"/>
  </mergeCells>
  <dataValidations count="2">
    <dataValidation type="list" allowBlank="1" showInputMessage="1" showErrorMessage="1" error="Povoleny jsou hodnoty základní, snížená, zákl. přenesená, sníž. přenesená, nulová." sqref="AU100:AU104">
      <formula1>"základní, snížená, zákl. přenesená, sníž. přenesená, nulová"</formula1>
    </dataValidation>
    <dataValidation type="list" allowBlank="1" showInputMessage="1" showErrorMessage="1" error="Povoleny jsou hodnoty stavební čast, technologická čast, investiční čast." sqref="AT100:AT104">
      <formula1>"stavební čast, technologická čast, investiční čast"</formula1>
    </dataValidation>
  </dataValidations>
  <hyperlinks>
    <hyperlink ref="A95" location="'01 - Polní cesta PC10 -SO-01'!C2" display="/"/>
    <hyperlink ref="A96" location="'02 - Polní cesta PC10-SO-02'!C2" display="/"/>
    <hyperlink ref="A97" location="'03 - Polní cesta PC10-SO-03'!C2" display="/"/>
    <hyperlink ref="A98" location="'04 - Polní cesta PC10-SO-04'!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86</v>
      </c>
    </row>
    <row r="3" s="1" customFormat="1" ht="6.96" customHeight="1">
      <c r="B3" s="152"/>
      <c r="C3" s="153"/>
      <c r="D3" s="153"/>
      <c r="E3" s="153"/>
      <c r="F3" s="153"/>
      <c r="G3" s="153"/>
      <c r="H3" s="153"/>
      <c r="I3" s="153"/>
      <c r="J3" s="153"/>
      <c r="K3" s="153"/>
      <c r="L3" s="19"/>
      <c r="AT3" s="16" t="s">
        <v>87</v>
      </c>
    </row>
    <row r="4" s="1" customFormat="1" ht="24.96" customHeight="1">
      <c r="B4" s="19"/>
      <c r="D4" s="154" t="s">
        <v>106</v>
      </c>
      <c r="L4" s="19"/>
      <c r="M4" s="155" t="s">
        <v>10</v>
      </c>
      <c r="AT4" s="16" t="s">
        <v>4</v>
      </c>
    </row>
    <row r="5" s="1" customFormat="1" ht="6.96" customHeight="1">
      <c r="B5" s="19"/>
      <c r="L5" s="19"/>
    </row>
    <row r="6" s="1" customFormat="1" ht="12" customHeight="1">
      <c r="B6" s="19"/>
      <c r="D6" s="156" t="s">
        <v>16</v>
      </c>
      <c r="L6" s="19"/>
    </row>
    <row r="7" s="1" customFormat="1" ht="16.5" customHeight="1">
      <c r="B7" s="19"/>
      <c r="E7" s="157" t="str">
        <f>'Rekapitulace stavby'!K6</f>
        <v>Polní cesta PC10 - Horní Hynčina</v>
      </c>
      <c r="F7" s="156"/>
      <c r="G7" s="156"/>
      <c r="H7" s="156"/>
      <c r="L7" s="19"/>
    </row>
    <row r="8" s="2" customFormat="1" ht="12" customHeight="1">
      <c r="A8" s="39"/>
      <c r="B8" s="42"/>
      <c r="C8" s="39"/>
      <c r="D8" s="156" t="s">
        <v>107</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2"/>
      <c r="C9" s="39"/>
      <c r="D9" s="39"/>
      <c r="E9" s="158" t="s">
        <v>108</v>
      </c>
      <c r="F9" s="39"/>
      <c r="G9" s="39"/>
      <c r="H9" s="39"/>
      <c r="I9" s="39"/>
      <c r="J9" s="39"/>
      <c r="K9" s="39"/>
      <c r="L9" s="64"/>
      <c r="S9" s="39"/>
      <c r="T9" s="39"/>
      <c r="U9" s="39"/>
      <c r="V9" s="39"/>
      <c r="W9" s="39"/>
      <c r="X9" s="39"/>
      <c r="Y9" s="39"/>
      <c r="Z9" s="39"/>
      <c r="AA9" s="39"/>
      <c r="AB9" s="39"/>
      <c r="AC9" s="39"/>
      <c r="AD9" s="39"/>
      <c r="AE9" s="39"/>
    </row>
    <row r="10" s="2" customFormat="1">
      <c r="A10" s="39"/>
      <c r="B10" s="42"/>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2"/>
      <c r="C11" s="39"/>
      <c r="D11" s="156" t="s">
        <v>18</v>
      </c>
      <c r="E11" s="39"/>
      <c r="F11" s="159" t="s">
        <v>1</v>
      </c>
      <c r="G11" s="39"/>
      <c r="H11" s="39"/>
      <c r="I11" s="156" t="s">
        <v>19</v>
      </c>
      <c r="J11" s="159" t="s">
        <v>1</v>
      </c>
      <c r="K11" s="39"/>
      <c r="L11" s="64"/>
      <c r="S11" s="39"/>
      <c r="T11" s="39"/>
      <c r="U11" s="39"/>
      <c r="V11" s="39"/>
      <c r="W11" s="39"/>
      <c r="X11" s="39"/>
      <c r="Y11" s="39"/>
      <c r="Z11" s="39"/>
      <c r="AA11" s="39"/>
      <c r="AB11" s="39"/>
      <c r="AC11" s="39"/>
      <c r="AD11" s="39"/>
      <c r="AE11" s="39"/>
    </row>
    <row r="12" s="2" customFormat="1" ht="12" customHeight="1">
      <c r="A12" s="39"/>
      <c r="B12" s="42"/>
      <c r="C12" s="39"/>
      <c r="D12" s="156" t="s">
        <v>20</v>
      </c>
      <c r="E12" s="39"/>
      <c r="F12" s="159" t="s">
        <v>21</v>
      </c>
      <c r="G12" s="39"/>
      <c r="H12" s="39"/>
      <c r="I12" s="156" t="s">
        <v>22</v>
      </c>
      <c r="J12" s="160" t="str">
        <f>'Rekapitulace stavby'!AN8</f>
        <v>11. 3. 2021</v>
      </c>
      <c r="K12" s="39"/>
      <c r="L12" s="64"/>
      <c r="S12" s="39"/>
      <c r="T12" s="39"/>
      <c r="U12" s="39"/>
      <c r="V12" s="39"/>
      <c r="W12" s="39"/>
      <c r="X12" s="39"/>
      <c r="Y12" s="39"/>
      <c r="Z12" s="39"/>
      <c r="AA12" s="39"/>
      <c r="AB12" s="39"/>
      <c r="AC12" s="39"/>
      <c r="AD12" s="39"/>
      <c r="AE12" s="39"/>
    </row>
    <row r="13" s="2" customFormat="1" ht="10.8" customHeight="1">
      <c r="A13" s="39"/>
      <c r="B13" s="42"/>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2"/>
      <c r="C14" s="39"/>
      <c r="D14" s="156" t="s">
        <v>24</v>
      </c>
      <c r="E14" s="39"/>
      <c r="F14" s="39"/>
      <c r="G14" s="39"/>
      <c r="H14" s="39"/>
      <c r="I14" s="156" t="s">
        <v>25</v>
      </c>
      <c r="J14" s="159" t="s">
        <v>1</v>
      </c>
      <c r="K14" s="39"/>
      <c r="L14" s="64"/>
      <c r="S14" s="39"/>
      <c r="T14" s="39"/>
      <c r="U14" s="39"/>
      <c r="V14" s="39"/>
      <c r="W14" s="39"/>
      <c r="X14" s="39"/>
      <c r="Y14" s="39"/>
      <c r="Z14" s="39"/>
      <c r="AA14" s="39"/>
      <c r="AB14" s="39"/>
      <c r="AC14" s="39"/>
      <c r="AD14" s="39"/>
      <c r="AE14" s="39"/>
    </row>
    <row r="15" s="2" customFormat="1" ht="18" customHeight="1">
      <c r="A15" s="39"/>
      <c r="B15" s="42"/>
      <c r="C15" s="39"/>
      <c r="D15" s="39"/>
      <c r="E15" s="159" t="s">
        <v>26</v>
      </c>
      <c r="F15" s="39"/>
      <c r="G15" s="39"/>
      <c r="H15" s="39"/>
      <c r="I15" s="156" t="s">
        <v>27</v>
      </c>
      <c r="J15" s="159" t="s">
        <v>1</v>
      </c>
      <c r="K15" s="39"/>
      <c r="L15" s="64"/>
      <c r="S15" s="39"/>
      <c r="T15" s="39"/>
      <c r="U15" s="39"/>
      <c r="V15" s="39"/>
      <c r="W15" s="39"/>
      <c r="X15" s="39"/>
      <c r="Y15" s="39"/>
      <c r="Z15" s="39"/>
      <c r="AA15" s="39"/>
      <c r="AB15" s="39"/>
      <c r="AC15" s="39"/>
      <c r="AD15" s="39"/>
      <c r="AE15" s="39"/>
    </row>
    <row r="16" s="2" customFormat="1" ht="6.96" customHeight="1">
      <c r="A16" s="39"/>
      <c r="B16" s="42"/>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2"/>
      <c r="C17" s="39"/>
      <c r="D17" s="156" t="s">
        <v>28</v>
      </c>
      <c r="E17" s="39"/>
      <c r="F17" s="39"/>
      <c r="G17" s="39"/>
      <c r="H17" s="39"/>
      <c r="I17" s="156" t="s">
        <v>25</v>
      </c>
      <c r="J17" s="32"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2"/>
      <c r="C18" s="39"/>
      <c r="D18" s="39"/>
      <c r="E18" s="32" t="str">
        <f>'Rekapitulace stavby'!E14</f>
        <v>Vyplň údaj</v>
      </c>
      <c r="F18" s="159"/>
      <c r="G18" s="159"/>
      <c r="H18" s="159"/>
      <c r="I18" s="156" t="s">
        <v>27</v>
      </c>
      <c r="J18" s="32"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2"/>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2"/>
      <c r="C20" s="39"/>
      <c r="D20" s="156" t="s">
        <v>30</v>
      </c>
      <c r="E20" s="39"/>
      <c r="F20" s="39"/>
      <c r="G20" s="39"/>
      <c r="H20" s="39"/>
      <c r="I20" s="156" t="s">
        <v>25</v>
      </c>
      <c r="J20" s="159" t="s">
        <v>1</v>
      </c>
      <c r="K20" s="39"/>
      <c r="L20" s="64"/>
      <c r="S20" s="39"/>
      <c r="T20" s="39"/>
      <c r="U20" s="39"/>
      <c r="V20" s="39"/>
      <c r="W20" s="39"/>
      <c r="X20" s="39"/>
      <c r="Y20" s="39"/>
      <c r="Z20" s="39"/>
      <c r="AA20" s="39"/>
      <c r="AB20" s="39"/>
      <c r="AC20" s="39"/>
      <c r="AD20" s="39"/>
      <c r="AE20" s="39"/>
    </row>
    <row r="21" s="2" customFormat="1" ht="18" customHeight="1">
      <c r="A21" s="39"/>
      <c r="B21" s="42"/>
      <c r="C21" s="39"/>
      <c r="D21" s="39"/>
      <c r="E21" s="159" t="s">
        <v>31</v>
      </c>
      <c r="F21" s="39"/>
      <c r="G21" s="39"/>
      <c r="H21" s="39"/>
      <c r="I21" s="156" t="s">
        <v>27</v>
      </c>
      <c r="J21" s="159" t="s">
        <v>1</v>
      </c>
      <c r="K21" s="39"/>
      <c r="L21" s="64"/>
      <c r="S21" s="39"/>
      <c r="T21" s="39"/>
      <c r="U21" s="39"/>
      <c r="V21" s="39"/>
      <c r="W21" s="39"/>
      <c r="X21" s="39"/>
      <c r="Y21" s="39"/>
      <c r="Z21" s="39"/>
      <c r="AA21" s="39"/>
      <c r="AB21" s="39"/>
      <c r="AC21" s="39"/>
      <c r="AD21" s="39"/>
      <c r="AE21" s="39"/>
    </row>
    <row r="22" s="2" customFormat="1" ht="6.96" customHeight="1">
      <c r="A22" s="39"/>
      <c r="B22" s="42"/>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2"/>
      <c r="C23" s="39"/>
      <c r="D23" s="156" t="s">
        <v>33</v>
      </c>
      <c r="E23" s="39"/>
      <c r="F23" s="39"/>
      <c r="G23" s="39"/>
      <c r="H23" s="39"/>
      <c r="I23" s="156" t="s">
        <v>25</v>
      </c>
      <c r="J23" s="159" t="str">
        <f>IF('Rekapitulace stavby'!AN19="","",'Rekapitulace stavby'!AN19)</f>
        <v/>
      </c>
      <c r="K23" s="39"/>
      <c r="L23" s="64"/>
      <c r="S23" s="39"/>
      <c r="T23" s="39"/>
      <c r="U23" s="39"/>
      <c r="V23" s="39"/>
      <c r="W23" s="39"/>
      <c r="X23" s="39"/>
      <c r="Y23" s="39"/>
      <c r="Z23" s="39"/>
      <c r="AA23" s="39"/>
      <c r="AB23" s="39"/>
      <c r="AC23" s="39"/>
      <c r="AD23" s="39"/>
      <c r="AE23" s="39"/>
    </row>
    <row r="24" s="2" customFormat="1" ht="18" customHeight="1">
      <c r="A24" s="39"/>
      <c r="B24" s="42"/>
      <c r="C24" s="39"/>
      <c r="D24" s="39"/>
      <c r="E24" s="159" t="str">
        <f>IF('Rekapitulace stavby'!E20="","",'Rekapitulace stavby'!E20)</f>
        <v xml:space="preserve"> </v>
      </c>
      <c r="F24" s="39"/>
      <c r="G24" s="39"/>
      <c r="H24" s="39"/>
      <c r="I24" s="156" t="s">
        <v>27</v>
      </c>
      <c r="J24" s="159" t="str">
        <f>IF('Rekapitulace stavby'!AN20="","",'Rekapitulace stavby'!AN20)</f>
        <v/>
      </c>
      <c r="K24" s="39"/>
      <c r="L24" s="64"/>
      <c r="S24" s="39"/>
      <c r="T24" s="39"/>
      <c r="U24" s="39"/>
      <c r="V24" s="39"/>
      <c r="W24" s="39"/>
      <c r="X24" s="39"/>
      <c r="Y24" s="39"/>
      <c r="Z24" s="39"/>
      <c r="AA24" s="39"/>
      <c r="AB24" s="39"/>
      <c r="AC24" s="39"/>
      <c r="AD24" s="39"/>
      <c r="AE24" s="39"/>
    </row>
    <row r="25" s="2" customFormat="1" ht="6.96" customHeight="1">
      <c r="A25" s="39"/>
      <c r="B25" s="42"/>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2"/>
      <c r="C26" s="39"/>
      <c r="D26" s="156" t="s">
        <v>34</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61"/>
      <c r="B27" s="162"/>
      <c r="C27" s="161"/>
      <c r="D27" s="161"/>
      <c r="E27" s="163" t="s">
        <v>1</v>
      </c>
      <c r="F27" s="163"/>
      <c r="G27" s="163"/>
      <c r="H27" s="163"/>
      <c r="I27" s="161"/>
      <c r="J27" s="161"/>
      <c r="K27" s="161"/>
      <c r="L27" s="164"/>
      <c r="S27" s="161"/>
      <c r="T27" s="161"/>
      <c r="U27" s="161"/>
      <c r="V27" s="161"/>
      <c r="W27" s="161"/>
      <c r="X27" s="161"/>
      <c r="Y27" s="161"/>
      <c r="Z27" s="161"/>
      <c r="AA27" s="161"/>
      <c r="AB27" s="161"/>
      <c r="AC27" s="161"/>
      <c r="AD27" s="161"/>
      <c r="AE27" s="161"/>
    </row>
    <row r="28" s="2" customFormat="1" ht="6.96" customHeight="1">
      <c r="A28" s="39"/>
      <c r="B28" s="42"/>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2"/>
      <c r="C29" s="39"/>
      <c r="D29" s="165"/>
      <c r="E29" s="165"/>
      <c r="F29" s="165"/>
      <c r="G29" s="165"/>
      <c r="H29" s="165"/>
      <c r="I29" s="165"/>
      <c r="J29" s="165"/>
      <c r="K29" s="165"/>
      <c r="L29" s="64"/>
      <c r="S29" s="39"/>
      <c r="T29" s="39"/>
      <c r="U29" s="39"/>
      <c r="V29" s="39"/>
      <c r="W29" s="39"/>
      <c r="X29" s="39"/>
      <c r="Y29" s="39"/>
      <c r="Z29" s="39"/>
      <c r="AA29" s="39"/>
      <c r="AB29" s="39"/>
      <c r="AC29" s="39"/>
      <c r="AD29" s="39"/>
      <c r="AE29" s="39"/>
    </row>
    <row r="30" s="2" customFormat="1" ht="25.44" customHeight="1">
      <c r="A30" s="39"/>
      <c r="B30" s="42"/>
      <c r="C30" s="39"/>
      <c r="D30" s="166" t="s">
        <v>37</v>
      </c>
      <c r="E30" s="39"/>
      <c r="F30" s="39"/>
      <c r="G30" s="39"/>
      <c r="H30" s="39"/>
      <c r="I30" s="39"/>
      <c r="J30" s="167">
        <f>ROUND(J124, 2)</f>
        <v>0</v>
      </c>
      <c r="K30" s="39"/>
      <c r="L30" s="64"/>
      <c r="S30" s="39"/>
      <c r="T30" s="39"/>
      <c r="U30" s="39"/>
      <c r="V30" s="39"/>
      <c r="W30" s="39"/>
      <c r="X30" s="39"/>
      <c r="Y30" s="39"/>
      <c r="Z30" s="39"/>
      <c r="AA30" s="39"/>
      <c r="AB30" s="39"/>
      <c r="AC30" s="39"/>
      <c r="AD30" s="39"/>
      <c r="AE30" s="39"/>
    </row>
    <row r="31" s="2" customFormat="1" ht="6.96" customHeight="1">
      <c r="A31" s="39"/>
      <c r="B31" s="42"/>
      <c r="C31" s="39"/>
      <c r="D31" s="165"/>
      <c r="E31" s="165"/>
      <c r="F31" s="165"/>
      <c r="G31" s="165"/>
      <c r="H31" s="165"/>
      <c r="I31" s="165"/>
      <c r="J31" s="165"/>
      <c r="K31" s="165"/>
      <c r="L31" s="64"/>
      <c r="S31" s="39"/>
      <c r="T31" s="39"/>
      <c r="U31" s="39"/>
      <c r="V31" s="39"/>
      <c r="W31" s="39"/>
      <c r="X31" s="39"/>
      <c r="Y31" s="39"/>
      <c r="Z31" s="39"/>
      <c r="AA31" s="39"/>
      <c r="AB31" s="39"/>
      <c r="AC31" s="39"/>
      <c r="AD31" s="39"/>
      <c r="AE31" s="39"/>
    </row>
    <row r="32" s="2" customFormat="1" ht="14.4" customHeight="1">
      <c r="A32" s="39"/>
      <c r="B32" s="42"/>
      <c r="C32" s="39"/>
      <c r="D32" s="39"/>
      <c r="E32" s="39"/>
      <c r="F32" s="168" t="s">
        <v>39</v>
      </c>
      <c r="G32" s="39"/>
      <c r="H32" s="39"/>
      <c r="I32" s="168" t="s">
        <v>38</v>
      </c>
      <c r="J32" s="168" t="s">
        <v>40</v>
      </c>
      <c r="K32" s="39"/>
      <c r="L32" s="64"/>
      <c r="S32" s="39"/>
      <c r="T32" s="39"/>
      <c r="U32" s="39"/>
      <c r="V32" s="39"/>
      <c r="W32" s="39"/>
      <c r="X32" s="39"/>
      <c r="Y32" s="39"/>
      <c r="Z32" s="39"/>
      <c r="AA32" s="39"/>
      <c r="AB32" s="39"/>
      <c r="AC32" s="39"/>
      <c r="AD32" s="39"/>
      <c r="AE32" s="39"/>
    </row>
    <row r="33" s="2" customFormat="1" ht="14.4" customHeight="1">
      <c r="A33" s="39"/>
      <c r="B33" s="42"/>
      <c r="C33" s="39"/>
      <c r="D33" s="169" t="s">
        <v>41</v>
      </c>
      <c r="E33" s="156" t="s">
        <v>42</v>
      </c>
      <c r="F33" s="170">
        <f>ROUND((SUM(BE124:BE439)),  2)</f>
        <v>0</v>
      </c>
      <c r="G33" s="39"/>
      <c r="H33" s="39"/>
      <c r="I33" s="171">
        <v>0.20999999999999999</v>
      </c>
      <c r="J33" s="170">
        <f>ROUND(((SUM(BE124:BE439))*I33),  2)</f>
        <v>0</v>
      </c>
      <c r="K33" s="39"/>
      <c r="L33" s="64"/>
      <c r="S33" s="39"/>
      <c r="T33" s="39"/>
      <c r="U33" s="39"/>
      <c r="V33" s="39"/>
      <c r="W33" s="39"/>
      <c r="X33" s="39"/>
      <c r="Y33" s="39"/>
      <c r="Z33" s="39"/>
      <c r="AA33" s="39"/>
      <c r="AB33" s="39"/>
      <c r="AC33" s="39"/>
      <c r="AD33" s="39"/>
      <c r="AE33" s="39"/>
    </row>
    <row r="34" s="2" customFormat="1" ht="14.4" customHeight="1">
      <c r="A34" s="39"/>
      <c r="B34" s="42"/>
      <c r="C34" s="39"/>
      <c r="D34" s="39"/>
      <c r="E34" s="156" t="s">
        <v>43</v>
      </c>
      <c r="F34" s="170">
        <f>ROUND((SUM(BF124:BF439)),  2)</f>
        <v>0</v>
      </c>
      <c r="G34" s="39"/>
      <c r="H34" s="39"/>
      <c r="I34" s="171">
        <v>0.14999999999999999</v>
      </c>
      <c r="J34" s="170">
        <f>ROUND(((SUM(BF124:BF439))*I34),  2)</f>
        <v>0</v>
      </c>
      <c r="K34" s="39"/>
      <c r="L34" s="64"/>
      <c r="S34" s="39"/>
      <c r="T34" s="39"/>
      <c r="U34" s="39"/>
      <c r="V34" s="39"/>
      <c r="W34" s="39"/>
      <c r="X34" s="39"/>
      <c r="Y34" s="39"/>
      <c r="Z34" s="39"/>
      <c r="AA34" s="39"/>
      <c r="AB34" s="39"/>
      <c r="AC34" s="39"/>
      <c r="AD34" s="39"/>
      <c r="AE34" s="39"/>
    </row>
    <row r="35" hidden="1" s="2" customFormat="1" ht="14.4" customHeight="1">
      <c r="A35" s="39"/>
      <c r="B35" s="42"/>
      <c r="C35" s="39"/>
      <c r="D35" s="39"/>
      <c r="E35" s="156" t="s">
        <v>44</v>
      </c>
      <c r="F35" s="170">
        <f>ROUND((SUM(BG124:BG439)),  2)</f>
        <v>0</v>
      </c>
      <c r="G35" s="39"/>
      <c r="H35" s="39"/>
      <c r="I35" s="171">
        <v>0.20999999999999999</v>
      </c>
      <c r="J35" s="170">
        <f>0</f>
        <v>0</v>
      </c>
      <c r="K35" s="39"/>
      <c r="L35" s="64"/>
      <c r="S35" s="39"/>
      <c r="T35" s="39"/>
      <c r="U35" s="39"/>
      <c r="V35" s="39"/>
      <c r="W35" s="39"/>
      <c r="X35" s="39"/>
      <c r="Y35" s="39"/>
      <c r="Z35" s="39"/>
      <c r="AA35" s="39"/>
      <c r="AB35" s="39"/>
      <c r="AC35" s="39"/>
      <c r="AD35" s="39"/>
      <c r="AE35" s="39"/>
    </row>
    <row r="36" hidden="1" s="2" customFormat="1" ht="14.4" customHeight="1">
      <c r="A36" s="39"/>
      <c r="B36" s="42"/>
      <c r="C36" s="39"/>
      <c r="D36" s="39"/>
      <c r="E36" s="156" t="s">
        <v>45</v>
      </c>
      <c r="F36" s="170">
        <f>ROUND((SUM(BH124:BH439)),  2)</f>
        <v>0</v>
      </c>
      <c r="G36" s="39"/>
      <c r="H36" s="39"/>
      <c r="I36" s="171">
        <v>0.14999999999999999</v>
      </c>
      <c r="J36" s="170">
        <f>0</f>
        <v>0</v>
      </c>
      <c r="K36" s="39"/>
      <c r="L36" s="64"/>
      <c r="S36" s="39"/>
      <c r="T36" s="39"/>
      <c r="U36" s="39"/>
      <c r="V36" s="39"/>
      <c r="W36" s="39"/>
      <c r="X36" s="39"/>
      <c r="Y36" s="39"/>
      <c r="Z36" s="39"/>
      <c r="AA36" s="39"/>
      <c r="AB36" s="39"/>
      <c r="AC36" s="39"/>
      <c r="AD36" s="39"/>
      <c r="AE36" s="39"/>
    </row>
    <row r="37" hidden="1" s="2" customFormat="1" ht="14.4" customHeight="1">
      <c r="A37" s="39"/>
      <c r="B37" s="42"/>
      <c r="C37" s="39"/>
      <c r="D37" s="39"/>
      <c r="E37" s="156" t="s">
        <v>46</v>
      </c>
      <c r="F37" s="170">
        <f>ROUND((SUM(BI124:BI439)),  2)</f>
        <v>0</v>
      </c>
      <c r="G37" s="39"/>
      <c r="H37" s="39"/>
      <c r="I37" s="171">
        <v>0</v>
      </c>
      <c r="J37" s="170">
        <f>0</f>
        <v>0</v>
      </c>
      <c r="K37" s="39"/>
      <c r="L37" s="64"/>
      <c r="S37" s="39"/>
      <c r="T37" s="39"/>
      <c r="U37" s="39"/>
      <c r="V37" s="39"/>
      <c r="W37" s="39"/>
      <c r="X37" s="39"/>
      <c r="Y37" s="39"/>
      <c r="Z37" s="39"/>
      <c r="AA37" s="39"/>
      <c r="AB37" s="39"/>
      <c r="AC37" s="39"/>
      <c r="AD37" s="39"/>
      <c r="AE37" s="39"/>
    </row>
    <row r="38" s="2" customFormat="1" ht="6.96" customHeight="1">
      <c r="A38" s="39"/>
      <c r="B38" s="42"/>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2"/>
      <c r="C39" s="172"/>
      <c r="D39" s="173" t="s">
        <v>47</v>
      </c>
      <c r="E39" s="174"/>
      <c r="F39" s="174"/>
      <c r="G39" s="175" t="s">
        <v>48</v>
      </c>
      <c r="H39" s="176" t="s">
        <v>49</v>
      </c>
      <c r="I39" s="174"/>
      <c r="J39" s="177">
        <f>SUM(J30:J37)</f>
        <v>0</v>
      </c>
      <c r="K39" s="178"/>
      <c r="L39" s="64"/>
      <c r="S39" s="39"/>
      <c r="T39" s="39"/>
      <c r="U39" s="39"/>
      <c r="V39" s="39"/>
      <c r="W39" s="39"/>
      <c r="X39" s="39"/>
      <c r="Y39" s="39"/>
      <c r="Z39" s="39"/>
      <c r="AA39" s="39"/>
      <c r="AB39" s="39"/>
      <c r="AC39" s="39"/>
      <c r="AD39" s="39"/>
      <c r="AE39" s="39"/>
    </row>
    <row r="40" s="2" customFormat="1" ht="14.4" customHeight="1">
      <c r="A40" s="39"/>
      <c r="B40" s="42"/>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19"/>
      <c r="L41" s="19"/>
    </row>
    <row r="42" s="1" customFormat="1" ht="14.4" customHeight="1">
      <c r="B42" s="19"/>
      <c r="L42" s="19"/>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4"/>
      <c r="D50" s="179" t="s">
        <v>50</v>
      </c>
      <c r="E50" s="180"/>
      <c r="F50" s="180"/>
      <c r="G50" s="179" t="s">
        <v>51</v>
      </c>
      <c r="H50" s="180"/>
      <c r="I50" s="180"/>
      <c r="J50" s="180"/>
      <c r="K50" s="180"/>
      <c r="L50" s="64"/>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9"/>
      <c r="B61" s="42"/>
      <c r="C61" s="39"/>
      <c r="D61" s="181" t="s">
        <v>52</v>
      </c>
      <c r="E61" s="182"/>
      <c r="F61" s="183" t="s">
        <v>53</v>
      </c>
      <c r="G61" s="181" t="s">
        <v>52</v>
      </c>
      <c r="H61" s="182"/>
      <c r="I61" s="182"/>
      <c r="J61" s="184" t="s">
        <v>53</v>
      </c>
      <c r="K61" s="182"/>
      <c r="L61" s="64"/>
      <c r="S61" s="39"/>
      <c r="T61" s="39"/>
      <c r="U61" s="39"/>
      <c r="V61" s="39"/>
      <c r="W61" s="39"/>
      <c r="X61" s="39"/>
      <c r="Y61" s="39"/>
      <c r="Z61" s="39"/>
      <c r="AA61" s="39"/>
      <c r="AB61" s="39"/>
      <c r="AC61" s="39"/>
      <c r="AD61" s="39"/>
      <c r="AE61" s="39"/>
    </row>
    <row r="62">
      <c r="B62" s="19"/>
      <c r="L62" s="19"/>
    </row>
    <row r="63">
      <c r="B63" s="19"/>
      <c r="L63" s="19"/>
    </row>
    <row r="64">
      <c r="B64" s="19"/>
      <c r="L64" s="19"/>
    </row>
    <row r="65" s="2" customFormat="1">
      <c r="A65" s="39"/>
      <c r="B65" s="42"/>
      <c r="C65" s="39"/>
      <c r="D65" s="179" t="s">
        <v>54</v>
      </c>
      <c r="E65" s="185"/>
      <c r="F65" s="185"/>
      <c r="G65" s="179" t="s">
        <v>55</v>
      </c>
      <c r="H65" s="185"/>
      <c r="I65" s="185"/>
      <c r="J65" s="185"/>
      <c r="K65" s="185"/>
      <c r="L65" s="64"/>
      <c r="S65" s="39"/>
      <c r="T65" s="39"/>
      <c r="U65" s="39"/>
      <c r="V65" s="39"/>
      <c r="W65" s="39"/>
      <c r="X65" s="39"/>
      <c r="Y65" s="39"/>
      <c r="Z65" s="39"/>
      <c r="AA65" s="39"/>
      <c r="AB65" s="39"/>
      <c r="AC65" s="39"/>
      <c r="AD65" s="39"/>
      <c r="AE65" s="39"/>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9"/>
      <c r="B76" s="42"/>
      <c r="C76" s="39"/>
      <c r="D76" s="181" t="s">
        <v>52</v>
      </c>
      <c r="E76" s="182"/>
      <c r="F76" s="183" t="s">
        <v>53</v>
      </c>
      <c r="G76" s="181" t="s">
        <v>52</v>
      </c>
      <c r="H76" s="182"/>
      <c r="I76" s="182"/>
      <c r="J76" s="184" t="s">
        <v>53</v>
      </c>
      <c r="K76" s="182"/>
      <c r="L76" s="64"/>
      <c r="S76" s="39"/>
      <c r="T76" s="39"/>
      <c r="U76" s="39"/>
      <c r="V76" s="39"/>
      <c r="W76" s="39"/>
      <c r="X76" s="39"/>
      <c r="Y76" s="39"/>
      <c r="Z76" s="39"/>
      <c r="AA76" s="39"/>
      <c r="AB76" s="39"/>
      <c r="AC76" s="39"/>
      <c r="AD76" s="39"/>
      <c r="AE76" s="39"/>
    </row>
    <row r="77" s="2" customFormat="1" ht="14.4" customHeight="1">
      <c r="A77" s="39"/>
      <c r="B77" s="186"/>
      <c r="C77" s="187"/>
      <c r="D77" s="187"/>
      <c r="E77" s="187"/>
      <c r="F77" s="187"/>
      <c r="G77" s="187"/>
      <c r="H77" s="187"/>
      <c r="I77" s="187"/>
      <c r="J77" s="187"/>
      <c r="K77" s="187"/>
      <c r="L77" s="64"/>
      <c r="S77" s="39"/>
      <c r="T77" s="39"/>
      <c r="U77" s="39"/>
      <c r="V77" s="39"/>
      <c r="W77" s="39"/>
      <c r="X77" s="39"/>
      <c r="Y77" s="39"/>
      <c r="Z77" s="39"/>
      <c r="AA77" s="39"/>
      <c r="AB77" s="39"/>
      <c r="AC77" s="39"/>
      <c r="AD77" s="39"/>
      <c r="AE77" s="39"/>
    </row>
    <row r="81" hidden="1" s="2" customFormat="1" ht="6.96" customHeight="1">
      <c r="A81" s="39"/>
      <c r="B81" s="188"/>
      <c r="C81" s="189"/>
      <c r="D81" s="189"/>
      <c r="E81" s="189"/>
      <c r="F81" s="189"/>
      <c r="G81" s="189"/>
      <c r="H81" s="189"/>
      <c r="I81" s="189"/>
      <c r="J81" s="189"/>
      <c r="K81" s="189"/>
      <c r="L81" s="64"/>
      <c r="S81" s="39"/>
      <c r="T81" s="39"/>
      <c r="U81" s="39"/>
      <c r="V81" s="39"/>
      <c r="W81" s="39"/>
      <c r="X81" s="39"/>
      <c r="Y81" s="39"/>
      <c r="Z81" s="39"/>
      <c r="AA81" s="39"/>
      <c r="AB81" s="39"/>
      <c r="AC81" s="39"/>
      <c r="AD81" s="39"/>
      <c r="AE81" s="39"/>
    </row>
    <row r="82" hidden="1" s="2" customFormat="1" ht="24.96" customHeight="1">
      <c r="A82" s="39"/>
      <c r="B82" s="40"/>
      <c r="C82" s="22" t="s">
        <v>109</v>
      </c>
      <c r="D82" s="41"/>
      <c r="E82" s="41"/>
      <c r="F82" s="41"/>
      <c r="G82" s="41"/>
      <c r="H82" s="41"/>
      <c r="I82" s="41"/>
      <c r="J82" s="41"/>
      <c r="K82" s="41"/>
      <c r="L82" s="64"/>
      <c r="S82" s="39"/>
      <c r="T82" s="39"/>
      <c r="U82" s="39"/>
      <c r="V82" s="39"/>
      <c r="W82" s="39"/>
      <c r="X82" s="39"/>
      <c r="Y82" s="39"/>
      <c r="Z82" s="39"/>
      <c r="AA82" s="39"/>
      <c r="AB82" s="39"/>
      <c r="AC82" s="39"/>
      <c r="AD82" s="39"/>
      <c r="AE82" s="39"/>
    </row>
    <row r="83" hidden="1"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hidden="1" s="2" customFormat="1" ht="12" customHeight="1">
      <c r="A84" s="39"/>
      <c r="B84" s="40"/>
      <c r="C84" s="31" t="s">
        <v>16</v>
      </c>
      <c r="D84" s="41"/>
      <c r="E84" s="41"/>
      <c r="F84" s="41"/>
      <c r="G84" s="41"/>
      <c r="H84" s="41"/>
      <c r="I84" s="41"/>
      <c r="J84" s="41"/>
      <c r="K84" s="41"/>
      <c r="L84" s="64"/>
      <c r="S84" s="39"/>
      <c r="T84" s="39"/>
      <c r="U84" s="39"/>
      <c r="V84" s="39"/>
      <c r="W84" s="39"/>
      <c r="X84" s="39"/>
      <c r="Y84" s="39"/>
      <c r="Z84" s="39"/>
      <c r="AA84" s="39"/>
      <c r="AB84" s="39"/>
      <c r="AC84" s="39"/>
      <c r="AD84" s="39"/>
      <c r="AE84" s="39"/>
    </row>
    <row r="85" hidden="1" s="2" customFormat="1" ht="16.5" customHeight="1">
      <c r="A85" s="39"/>
      <c r="B85" s="40"/>
      <c r="C85" s="41"/>
      <c r="D85" s="41"/>
      <c r="E85" s="190" t="str">
        <f>E7</f>
        <v>Polní cesta PC10 - Horní Hynčina</v>
      </c>
      <c r="F85" s="31"/>
      <c r="G85" s="31"/>
      <c r="H85" s="31"/>
      <c r="I85" s="41"/>
      <c r="J85" s="41"/>
      <c r="K85" s="41"/>
      <c r="L85" s="64"/>
      <c r="S85" s="39"/>
      <c r="T85" s="39"/>
      <c r="U85" s="39"/>
      <c r="V85" s="39"/>
      <c r="W85" s="39"/>
      <c r="X85" s="39"/>
      <c r="Y85" s="39"/>
      <c r="Z85" s="39"/>
      <c r="AA85" s="39"/>
      <c r="AB85" s="39"/>
      <c r="AC85" s="39"/>
      <c r="AD85" s="39"/>
      <c r="AE85" s="39"/>
    </row>
    <row r="86" hidden="1" s="2" customFormat="1" ht="12" customHeight="1">
      <c r="A86" s="39"/>
      <c r="B86" s="40"/>
      <c r="C86" s="31" t="s">
        <v>107</v>
      </c>
      <c r="D86" s="41"/>
      <c r="E86" s="41"/>
      <c r="F86" s="41"/>
      <c r="G86" s="41"/>
      <c r="H86" s="41"/>
      <c r="I86" s="41"/>
      <c r="J86" s="41"/>
      <c r="K86" s="41"/>
      <c r="L86" s="64"/>
      <c r="S86" s="39"/>
      <c r="T86" s="39"/>
      <c r="U86" s="39"/>
      <c r="V86" s="39"/>
      <c r="W86" s="39"/>
      <c r="X86" s="39"/>
      <c r="Y86" s="39"/>
      <c r="Z86" s="39"/>
      <c r="AA86" s="39"/>
      <c r="AB86" s="39"/>
      <c r="AC86" s="39"/>
      <c r="AD86" s="39"/>
      <c r="AE86" s="39"/>
    </row>
    <row r="87" hidden="1" s="2" customFormat="1" ht="16.5" customHeight="1">
      <c r="A87" s="39"/>
      <c r="B87" s="40"/>
      <c r="C87" s="41"/>
      <c r="D87" s="41"/>
      <c r="E87" s="77" t="str">
        <f>E9</f>
        <v>01 - Polní cesta PC10 -SO-01</v>
      </c>
      <c r="F87" s="41"/>
      <c r="G87" s="41"/>
      <c r="H87" s="41"/>
      <c r="I87" s="41"/>
      <c r="J87" s="41"/>
      <c r="K87" s="41"/>
      <c r="L87" s="64"/>
      <c r="S87" s="39"/>
      <c r="T87" s="39"/>
      <c r="U87" s="39"/>
      <c r="V87" s="39"/>
      <c r="W87" s="39"/>
      <c r="X87" s="39"/>
      <c r="Y87" s="39"/>
      <c r="Z87" s="39"/>
      <c r="AA87" s="39"/>
      <c r="AB87" s="39"/>
      <c r="AC87" s="39"/>
      <c r="AD87" s="39"/>
      <c r="AE87" s="39"/>
    </row>
    <row r="88" hidden="1"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hidden="1" s="2" customFormat="1" ht="12" customHeight="1">
      <c r="A89" s="39"/>
      <c r="B89" s="40"/>
      <c r="C89" s="31" t="s">
        <v>20</v>
      </c>
      <c r="D89" s="41"/>
      <c r="E89" s="41"/>
      <c r="F89" s="26" t="str">
        <f>F12</f>
        <v xml:space="preserve"> </v>
      </c>
      <c r="G89" s="41"/>
      <c r="H89" s="41"/>
      <c r="I89" s="31" t="s">
        <v>22</v>
      </c>
      <c r="J89" s="80" t="str">
        <f>IF(J12="","",J12)</f>
        <v>11. 3. 2021</v>
      </c>
      <c r="K89" s="41"/>
      <c r="L89" s="64"/>
      <c r="S89" s="39"/>
      <c r="T89" s="39"/>
      <c r="U89" s="39"/>
      <c r="V89" s="39"/>
      <c r="W89" s="39"/>
      <c r="X89" s="39"/>
      <c r="Y89" s="39"/>
      <c r="Z89" s="39"/>
      <c r="AA89" s="39"/>
      <c r="AB89" s="39"/>
      <c r="AC89" s="39"/>
      <c r="AD89" s="39"/>
      <c r="AE89" s="39"/>
    </row>
    <row r="90" hidden="1"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hidden="1" s="2" customFormat="1" ht="15.15" customHeight="1">
      <c r="A91" s="39"/>
      <c r="B91" s="40"/>
      <c r="C91" s="31" t="s">
        <v>24</v>
      </c>
      <c r="D91" s="41"/>
      <c r="E91" s="41"/>
      <c r="F91" s="26" t="str">
        <f>E15</f>
        <v>SPÚ, pobočka Svitavy</v>
      </c>
      <c r="G91" s="41"/>
      <c r="H91" s="41"/>
      <c r="I91" s="31" t="s">
        <v>30</v>
      </c>
      <c r="J91" s="35" t="str">
        <f>E21</f>
        <v>Agroprojekt PSO</v>
      </c>
      <c r="K91" s="41"/>
      <c r="L91" s="64"/>
      <c r="S91" s="39"/>
      <c r="T91" s="39"/>
      <c r="U91" s="39"/>
      <c r="V91" s="39"/>
      <c r="W91" s="39"/>
      <c r="X91" s="39"/>
      <c r="Y91" s="39"/>
      <c r="Z91" s="39"/>
      <c r="AA91" s="39"/>
      <c r="AB91" s="39"/>
      <c r="AC91" s="39"/>
      <c r="AD91" s="39"/>
      <c r="AE91" s="39"/>
    </row>
    <row r="92" hidden="1" s="2" customFormat="1" ht="15.15" customHeight="1">
      <c r="A92" s="39"/>
      <c r="B92" s="40"/>
      <c r="C92" s="31" t="s">
        <v>28</v>
      </c>
      <c r="D92" s="41"/>
      <c r="E92" s="41"/>
      <c r="F92" s="26" t="str">
        <f>IF(E18="","",E18)</f>
        <v>Vyplň údaj</v>
      </c>
      <c r="G92" s="41"/>
      <c r="H92" s="41"/>
      <c r="I92" s="31" t="s">
        <v>33</v>
      </c>
      <c r="J92" s="35" t="str">
        <f>E24</f>
        <v xml:space="preserve"> </v>
      </c>
      <c r="K92" s="41"/>
      <c r="L92" s="64"/>
      <c r="S92" s="39"/>
      <c r="T92" s="39"/>
      <c r="U92" s="39"/>
      <c r="V92" s="39"/>
      <c r="W92" s="39"/>
      <c r="X92" s="39"/>
      <c r="Y92" s="39"/>
      <c r="Z92" s="39"/>
      <c r="AA92" s="39"/>
      <c r="AB92" s="39"/>
      <c r="AC92" s="39"/>
      <c r="AD92" s="39"/>
      <c r="AE92" s="39"/>
    </row>
    <row r="93" hidden="1"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hidden="1" s="2" customFormat="1" ht="29.28" customHeight="1">
      <c r="A94" s="39"/>
      <c r="B94" s="40"/>
      <c r="C94" s="191" t="s">
        <v>110</v>
      </c>
      <c r="D94" s="150"/>
      <c r="E94" s="150"/>
      <c r="F94" s="150"/>
      <c r="G94" s="150"/>
      <c r="H94" s="150"/>
      <c r="I94" s="150"/>
      <c r="J94" s="192" t="s">
        <v>111</v>
      </c>
      <c r="K94" s="150"/>
      <c r="L94" s="64"/>
      <c r="S94" s="39"/>
      <c r="T94" s="39"/>
      <c r="U94" s="39"/>
      <c r="V94" s="39"/>
      <c r="W94" s="39"/>
      <c r="X94" s="39"/>
      <c r="Y94" s="39"/>
      <c r="Z94" s="39"/>
      <c r="AA94" s="39"/>
      <c r="AB94" s="39"/>
      <c r="AC94" s="39"/>
      <c r="AD94" s="39"/>
      <c r="AE94" s="39"/>
    </row>
    <row r="95" hidden="1"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hidden="1" s="2" customFormat="1" ht="22.8" customHeight="1">
      <c r="A96" s="39"/>
      <c r="B96" s="40"/>
      <c r="C96" s="193" t="s">
        <v>112</v>
      </c>
      <c r="D96" s="41"/>
      <c r="E96" s="41"/>
      <c r="F96" s="41"/>
      <c r="G96" s="41"/>
      <c r="H96" s="41"/>
      <c r="I96" s="41"/>
      <c r="J96" s="111">
        <f>J124</f>
        <v>0</v>
      </c>
      <c r="K96" s="41"/>
      <c r="L96" s="64"/>
      <c r="S96" s="39"/>
      <c r="T96" s="39"/>
      <c r="U96" s="39"/>
      <c r="V96" s="39"/>
      <c r="W96" s="39"/>
      <c r="X96" s="39"/>
      <c r="Y96" s="39"/>
      <c r="Z96" s="39"/>
      <c r="AA96" s="39"/>
      <c r="AB96" s="39"/>
      <c r="AC96" s="39"/>
      <c r="AD96" s="39"/>
      <c r="AE96" s="39"/>
      <c r="AU96" s="16" t="s">
        <v>113</v>
      </c>
    </row>
    <row r="97" hidden="1" s="9" customFormat="1" ht="24.96" customHeight="1">
      <c r="A97" s="9"/>
      <c r="B97" s="194"/>
      <c r="C97" s="195"/>
      <c r="D97" s="196" t="s">
        <v>114</v>
      </c>
      <c r="E97" s="197"/>
      <c r="F97" s="197"/>
      <c r="G97" s="197"/>
      <c r="H97" s="197"/>
      <c r="I97" s="197"/>
      <c r="J97" s="198">
        <f>J125</f>
        <v>0</v>
      </c>
      <c r="K97" s="195"/>
      <c r="L97" s="199"/>
      <c r="S97" s="9"/>
      <c r="T97" s="9"/>
      <c r="U97" s="9"/>
      <c r="V97" s="9"/>
      <c r="W97" s="9"/>
      <c r="X97" s="9"/>
      <c r="Y97" s="9"/>
      <c r="Z97" s="9"/>
      <c r="AA97" s="9"/>
      <c r="AB97" s="9"/>
      <c r="AC97" s="9"/>
      <c r="AD97" s="9"/>
      <c r="AE97" s="9"/>
    </row>
    <row r="98" hidden="1" s="9" customFormat="1" ht="24.96" customHeight="1">
      <c r="A98" s="9"/>
      <c r="B98" s="194"/>
      <c r="C98" s="195"/>
      <c r="D98" s="196" t="s">
        <v>115</v>
      </c>
      <c r="E98" s="197"/>
      <c r="F98" s="197"/>
      <c r="G98" s="197"/>
      <c r="H98" s="197"/>
      <c r="I98" s="197"/>
      <c r="J98" s="198">
        <f>J225</f>
        <v>0</v>
      </c>
      <c r="K98" s="195"/>
      <c r="L98" s="199"/>
      <c r="S98" s="9"/>
      <c r="T98" s="9"/>
      <c r="U98" s="9"/>
      <c r="V98" s="9"/>
      <c r="W98" s="9"/>
      <c r="X98" s="9"/>
      <c r="Y98" s="9"/>
      <c r="Z98" s="9"/>
      <c r="AA98" s="9"/>
      <c r="AB98" s="9"/>
      <c r="AC98" s="9"/>
      <c r="AD98" s="9"/>
      <c r="AE98" s="9"/>
    </row>
    <row r="99" hidden="1" s="9" customFormat="1" ht="24.96" customHeight="1">
      <c r="A99" s="9"/>
      <c r="B99" s="194"/>
      <c r="C99" s="195"/>
      <c r="D99" s="196" t="s">
        <v>116</v>
      </c>
      <c r="E99" s="197"/>
      <c r="F99" s="197"/>
      <c r="G99" s="197"/>
      <c r="H99" s="197"/>
      <c r="I99" s="197"/>
      <c r="J99" s="198">
        <f>J238</f>
        <v>0</v>
      </c>
      <c r="K99" s="195"/>
      <c r="L99" s="199"/>
      <c r="S99" s="9"/>
      <c r="T99" s="9"/>
      <c r="U99" s="9"/>
      <c r="V99" s="9"/>
      <c r="W99" s="9"/>
      <c r="X99" s="9"/>
      <c r="Y99" s="9"/>
      <c r="Z99" s="9"/>
      <c r="AA99" s="9"/>
      <c r="AB99" s="9"/>
      <c r="AC99" s="9"/>
      <c r="AD99" s="9"/>
      <c r="AE99" s="9"/>
    </row>
    <row r="100" hidden="1" s="9" customFormat="1" ht="24.96" customHeight="1">
      <c r="A100" s="9"/>
      <c r="B100" s="194"/>
      <c r="C100" s="195"/>
      <c r="D100" s="196" t="s">
        <v>117</v>
      </c>
      <c r="E100" s="197"/>
      <c r="F100" s="197"/>
      <c r="G100" s="197"/>
      <c r="H100" s="197"/>
      <c r="I100" s="197"/>
      <c r="J100" s="198">
        <f>J270</f>
        <v>0</v>
      </c>
      <c r="K100" s="195"/>
      <c r="L100" s="199"/>
      <c r="S100" s="9"/>
      <c r="T100" s="9"/>
      <c r="U100" s="9"/>
      <c r="V100" s="9"/>
      <c r="W100" s="9"/>
      <c r="X100" s="9"/>
      <c r="Y100" s="9"/>
      <c r="Z100" s="9"/>
      <c r="AA100" s="9"/>
      <c r="AB100" s="9"/>
      <c r="AC100" s="9"/>
      <c r="AD100" s="9"/>
      <c r="AE100" s="9"/>
    </row>
    <row r="101" hidden="1" s="9" customFormat="1" ht="24.96" customHeight="1">
      <c r="A101" s="9"/>
      <c r="B101" s="194"/>
      <c r="C101" s="195"/>
      <c r="D101" s="196" t="s">
        <v>118</v>
      </c>
      <c r="E101" s="197"/>
      <c r="F101" s="197"/>
      <c r="G101" s="197"/>
      <c r="H101" s="197"/>
      <c r="I101" s="197"/>
      <c r="J101" s="198">
        <f>J343</f>
        <v>0</v>
      </c>
      <c r="K101" s="195"/>
      <c r="L101" s="199"/>
      <c r="S101" s="9"/>
      <c r="T101" s="9"/>
      <c r="U101" s="9"/>
      <c r="V101" s="9"/>
      <c r="W101" s="9"/>
      <c r="X101" s="9"/>
      <c r="Y101" s="9"/>
      <c r="Z101" s="9"/>
      <c r="AA101" s="9"/>
      <c r="AB101" s="9"/>
      <c r="AC101" s="9"/>
      <c r="AD101" s="9"/>
      <c r="AE101" s="9"/>
    </row>
    <row r="102" hidden="1" s="10" customFormat="1" ht="19.92" customHeight="1">
      <c r="A102" s="10"/>
      <c r="B102" s="200"/>
      <c r="C102" s="201"/>
      <c r="D102" s="202" t="s">
        <v>119</v>
      </c>
      <c r="E102" s="203"/>
      <c r="F102" s="203"/>
      <c r="G102" s="203"/>
      <c r="H102" s="203"/>
      <c r="I102" s="203"/>
      <c r="J102" s="204">
        <f>J376</f>
        <v>0</v>
      </c>
      <c r="K102" s="201"/>
      <c r="L102" s="205"/>
      <c r="S102" s="10"/>
      <c r="T102" s="10"/>
      <c r="U102" s="10"/>
      <c r="V102" s="10"/>
      <c r="W102" s="10"/>
      <c r="X102" s="10"/>
      <c r="Y102" s="10"/>
      <c r="Z102" s="10"/>
      <c r="AA102" s="10"/>
      <c r="AB102" s="10"/>
      <c r="AC102" s="10"/>
      <c r="AD102" s="10"/>
      <c r="AE102" s="10"/>
    </row>
    <row r="103" hidden="1" s="10" customFormat="1" ht="19.92" customHeight="1">
      <c r="A103" s="10"/>
      <c r="B103" s="200"/>
      <c r="C103" s="201"/>
      <c r="D103" s="202" t="s">
        <v>120</v>
      </c>
      <c r="E103" s="203"/>
      <c r="F103" s="203"/>
      <c r="G103" s="203"/>
      <c r="H103" s="203"/>
      <c r="I103" s="203"/>
      <c r="J103" s="204">
        <f>J404</f>
        <v>0</v>
      </c>
      <c r="K103" s="201"/>
      <c r="L103" s="205"/>
      <c r="S103" s="10"/>
      <c r="T103" s="10"/>
      <c r="U103" s="10"/>
      <c r="V103" s="10"/>
      <c r="W103" s="10"/>
      <c r="X103" s="10"/>
      <c r="Y103" s="10"/>
      <c r="Z103" s="10"/>
      <c r="AA103" s="10"/>
      <c r="AB103" s="10"/>
      <c r="AC103" s="10"/>
      <c r="AD103" s="10"/>
      <c r="AE103" s="10"/>
    </row>
    <row r="104" hidden="1" s="9" customFormat="1" ht="24.96" customHeight="1">
      <c r="A104" s="9"/>
      <c r="B104" s="194"/>
      <c r="C104" s="195"/>
      <c r="D104" s="196" t="s">
        <v>121</v>
      </c>
      <c r="E104" s="197"/>
      <c r="F104" s="197"/>
      <c r="G104" s="197"/>
      <c r="H104" s="197"/>
      <c r="I104" s="197"/>
      <c r="J104" s="198">
        <f>J410</f>
        <v>0</v>
      </c>
      <c r="K104" s="195"/>
      <c r="L104" s="199"/>
      <c r="S104" s="9"/>
      <c r="T104" s="9"/>
      <c r="U104" s="9"/>
      <c r="V104" s="9"/>
      <c r="W104" s="9"/>
      <c r="X104" s="9"/>
      <c r="Y104" s="9"/>
      <c r="Z104" s="9"/>
      <c r="AA104" s="9"/>
      <c r="AB104" s="9"/>
      <c r="AC104" s="9"/>
      <c r="AD104" s="9"/>
      <c r="AE104" s="9"/>
    </row>
    <row r="105" hidden="1" s="2" customFormat="1" ht="21.84" customHeight="1">
      <c r="A105" s="39"/>
      <c r="B105" s="40"/>
      <c r="C105" s="41"/>
      <c r="D105" s="41"/>
      <c r="E105" s="41"/>
      <c r="F105" s="41"/>
      <c r="G105" s="41"/>
      <c r="H105" s="41"/>
      <c r="I105" s="41"/>
      <c r="J105" s="41"/>
      <c r="K105" s="41"/>
      <c r="L105" s="64"/>
      <c r="S105" s="39"/>
      <c r="T105" s="39"/>
      <c r="U105" s="39"/>
      <c r="V105" s="39"/>
      <c r="W105" s="39"/>
      <c r="X105" s="39"/>
      <c r="Y105" s="39"/>
      <c r="Z105" s="39"/>
      <c r="AA105" s="39"/>
      <c r="AB105" s="39"/>
      <c r="AC105" s="39"/>
      <c r="AD105" s="39"/>
      <c r="AE105" s="39"/>
    </row>
    <row r="106" hidden="1" s="2" customFormat="1" ht="6.96" customHeight="1">
      <c r="A106" s="39"/>
      <c r="B106" s="67"/>
      <c r="C106" s="68"/>
      <c r="D106" s="68"/>
      <c r="E106" s="68"/>
      <c r="F106" s="68"/>
      <c r="G106" s="68"/>
      <c r="H106" s="68"/>
      <c r="I106" s="68"/>
      <c r="J106" s="68"/>
      <c r="K106" s="68"/>
      <c r="L106" s="64"/>
      <c r="S106" s="39"/>
      <c r="T106" s="39"/>
      <c r="U106" s="39"/>
      <c r="V106" s="39"/>
      <c r="W106" s="39"/>
      <c r="X106" s="39"/>
      <c r="Y106" s="39"/>
      <c r="Z106" s="39"/>
      <c r="AA106" s="39"/>
      <c r="AB106" s="39"/>
      <c r="AC106" s="39"/>
      <c r="AD106" s="39"/>
      <c r="AE106" s="39"/>
    </row>
    <row r="107" hidden="1"/>
    <row r="108" hidden="1"/>
    <row r="109" hidden="1"/>
    <row r="110" s="2" customFormat="1" ht="6.96" customHeight="1">
      <c r="A110" s="39"/>
      <c r="B110" s="69"/>
      <c r="C110" s="70"/>
      <c r="D110" s="70"/>
      <c r="E110" s="70"/>
      <c r="F110" s="70"/>
      <c r="G110" s="70"/>
      <c r="H110" s="70"/>
      <c r="I110" s="70"/>
      <c r="J110" s="70"/>
      <c r="K110" s="70"/>
      <c r="L110" s="64"/>
      <c r="S110" s="39"/>
      <c r="T110" s="39"/>
      <c r="U110" s="39"/>
      <c r="V110" s="39"/>
      <c r="W110" s="39"/>
      <c r="X110" s="39"/>
      <c r="Y110" s="39"/>
      <c r="Z110" s="39"/>
      <c r="AA110" s="39"/>
      <c r="AB110" s="39"/>
      <c r="AC110" s="39"/>
      <c r="AD110" s="39"/>
      <c r="AE110" s="39"/>
    </row>
    <row r="111" s="2" customFormat="1" ht="24.96" customHeight="1">
      <c r="A111" s="39"/>
      <c r="B111" s="40"/>
      <c r="C111" s="22" t="s">
        <v>122</v>
      </c>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6.96" customHeight="1">
      <c r="A112" s="39"/>
      <c r="B112" s="40"/>
      <c r="C112" s="41"/>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1" t="s">
        <v>16</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6.5" customHeight="1">
      <c r="A114" s="39"/>
      <c r="B114" s="40"/>
      <c r="C114" s="41"/>
      <c r="D114" s="41"/>
      <c r="E114" s="190" t="str">
        <f>E7</f>
        <v>Polní cesta PC10 - Horní Hynčina</v>
      </c>
      <c r="F114" s="31"/>
      <c r="G114" s="31"/>
      <c r="H114" s="31"/>
      <c r="I114" s="41"/>
      <c r="J114" s="41"/>
      <c r="K114" s="41"/>
      <c r="L114" s="64"/>
      <c r="S114" s="39"/>
      <c r="T114" s="39"/>
      <c r="U114" s="39"/>
      <c r="V114" s="39"/>
      <c r="W114" s="39"/>
      <c r="X114" s="39"/>
      <c r="Y114" s="39"/>
      <c r="Z114" s="39"/>
      <c r="AA114" s="39"/>
      <c r="AB114" s="39"/>
      <c r="AC114" s="39"/>
      <c r="AD114" s="39"/>
      <c r="AE114" s="39"/>
    </row>
    <row r="115" s="2" customFormat="1" ht="12" customHeight="1">
      <c r="A115" s="39"/>
      <c r="B115" s="40"/>
      <c r="C115" s="31" t="s">
        <v>107</v>
      </c>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6.5" customHeight="1">
      <c r="A116" s="39"/>
      <c r="B116" s="40"/>
      <c r="C116" s="41"/>
      <c r="D116" s="41"/>
      <c r="E116" s="77" t="str">
        <f>E9</f>
        <v>01 - Polní cesta PC10 -SO-01</v>
      </c>
      <c r="F116" s="41"/>
      <c r="G116" s="41"/>
      <c r="H116" s="41"/>
      <c r="I116" s="41"/>
      <c r="J116" s="41"/>
      <c r="K116" s="41"/>
      <c r="L116" s="64"/>
      <c r="S116" s="39"/>
      <c r="T116" s="39"/>
      <c r="U116" s="39"/>
      <c r="V116" s="39"/>
      <c r="W116" s="39"/>
      <c r="X116" s="39"/>
      <c r="Y116" s="39"/>
      <c r="Z116" s="39"/>
      <c r="AA116" s="39"/>
      <c r="AB116" s="39"/>
      <c r="AC116" s="39"/>
      <c r="AD116" s="39"/>
      <c r="AE116" s="39"/>
    </row>
    <row r="117" s="2" customFormat="1" ht="6.96" customHeight="1">
      <c r="A117" s="39"/>
      <c r="B117" s="40"/>
      <c r="C117" s="41"/>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2" customHeight="1">
      <c r="A118" s="39"/>
      <c r="B118" s="40"/>
      <c r="C118" s="31" t="s">
        <v>20</v>
      </c>
      <c r="D118" s="41"/>
      <c r="E118" s="41"/>
      <c r="F118" s="26" t="str">
        <f>F12</f>
        <v xml:space="preserve"> </v>
      </c>
      <c r="G118" s="41"/>
      <c r="H118" s="41"/>
      <c r="I118" s="31" t="s">
        <v>22</v>
      </c>
      <c r="J118" s="80" t="str">
        <f>IF(J12="","",J12)</f>
        <v>11. 3. 2021</v>
      </c>
      <c r="K118" s="41"/>
      <c r="L118" s="64"/>
      <c r="S118" s="39"/>
      <c r="T118" s="39"/>
      <c r="U118" s="39"/>
      <c r="V118" s="39"/>
      <c r="W118" s="39"/>
      <c r="X118" s="39"/>
      <c r="Y118" s="39"/>
      <c r="Z118" s="39"/>
      <c r="AA118" s="39"/>
      <c r="AB118" s="39"/>
      <c r="AC118" s="39"/>
      <c r="AD118" s="39"/>
      <c r="AE118" s="39"/>
    </row>
    <row r="119" s="2" customFormat="1" ht="6.96" customHeight="1">
      <c r="A119" s="39"/>
      <c r="B119" s="40"/>
      <c r="C119" s="41"/>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15.15" customHeight="1">
      <c r="A120" s="39"/>
      <c r="B120" s="40"/>
      <c r="C120" s="31" t="s">
        <v>24</v>
      </c>
      <c r="D120" s="41"/>
      <c r="E120" s="41"/>
      <c r="F120" s="26" t="str">
        <f>E15</f>
        <v>SPÚ, pobočka Svitavy</v>
      </c>
      <c r="G120" s="41"/>
      <c r="H120" s="41"/>
      <c r="I120" s="31" t="s">
        <v>30</v>
      </c>
      <c r="J120" s="35" t="str">
        <f>E21</f>
        <v>Agroprojekt PSO</v>
      </c>
      <c r="K120" s="41"/>
      <c r="L120" s="64"/>
      <c r="S120" s="39"/>
      <c r="T120" s="39"/>
      <c r="U120" s="39"/>
      <c r="V120" s="39"/>
      <c r="W120" s="39"/>
      <c r="X120" s="39"/>
      <c r="Y120" s="39"/>
      <c r="Z120" s="39"/>
      <c r="AA120" s="39"/>
      <c r="AB120" s="39"/>
      <c r="AC120" s="39"/>
      <c r="AD120" s="39"/>
      <c r="AE120" s="39"/>
    </row>
    <row r="121" s="2" customFormat="1" ht="15.15" customHeight="1">
      <c r="A121" s="39"/>
      <c r="B121" s="40"/>
      <c r="C121" s="31" t="s">
        <v>28</v>
      </c>
      <c r="D121" s="41"/>
      <c r="E121" s="41"/>
      <c r="F121" s="26" t="str">
        <f>IF(E18="","",E18)</f>
        <v>Vyplň údaj</v>
      </c>
      <c r="G121" s="41"/>
      <c r="H121" s="41"/>
      <c r="I121" s="31" t="s">
        <v>33</v>
      </c>
      <c r="J121" s="35" t="str">
        <f>E24</f>
        <v xml:space="preserve"> </v>
      </c>
      <c r="K121" s="41"/>
      <c r="L121" s="64"/>
      <c r="S121" s="39"/>
      <c r="T121" s="39"/>
      <c r="U121" s="39"/>
      <c r="V121" s="39"/>
      <c r="W121" s="39"/>
      <c r="X121" s="39"/>
      <c r="Y121" s="39"/>
      <c r="Z121" s="39"/>
      <c r="AA121" s="39"/>
      <c r="AB121" s="39"/>
      <c r="AC121" s="39"/>
      <c r="AD121" s="39"/>
      <c r="AE121" s="39"/>
    </row>
    <row r="122" s="2" customFormat="1" ht="10.32" customHeight="1">
      <c r="A122" s="39"/>
      <c r="B122" s="40"/>
      <c r="C122" s="41"/>
      <c r="D122" s="41"/>
      <c r="E122" s="41"/>
      <c r="F122" s="41"/>
      <c r="G122" s="41"/>
      <c r="H122" s="41"/>
      <c r="I122" s="41"/>
      <c r="J122" s="41"/>
      <c r="K122" s="41"/>
      <c r="L122" s="64"/>
      <c r="S122" s="39"/>
      <c r="T122" s="39"/>
      <c r="U122" s="39"/>
      <c r="V122" s="39"/>
      <c r="W122" s="39"/>
      <c r="X122" s="39"/>
      <c r="Y122" s="39"/>
      <c r="Z122" s="39"/>
      <c r="AA122" s="39"/>
      <c r="AB122" s="39"/>
      <c r="AC122" s="39"/>
      <c r="AD122" s="39"/>
      <c r="AE122" s="39"/>
    </row>
    <row r="123" s="11" customFormat="1" ht="29.28" customHeight="1">
      <c r="A123" s="206"/>
      <c r="B123" s="207"/>
      <c r="C123" s="208" t="s">
        <v>123</v>
      </c>
      <c r="D123" s="209" t="s">
        <v>62</v>
      </c>
      <c r="E123" s="209" t="s">
        <v>58</v>
      </c>
      <c r="F123" s="209" t="s">
        <v>59</v>
      </c>
      <c r="G123" s="209" t="s">
        <v>124</v>
      </c>
      <c r="H123" s="209" t="s">
        <v>125</v>
      </c>
      <c r="I123" s="209" t="s">
        <v>126</v>
      </c>
      <c r="J123" s="210" t="s">
        <v>111</v>
      </c>
      <c r="K123" s="211" t="s">
        <v>127</v>
      </c>
      <c r="L123" s="212"/>
      <c r="M123" s="101" t="s">
        <v>1</v>
      </c>
      <c r="N123" s="102" t="s">
        <v>41</v>
      </c>
      <c r="O123" s="102" t="s">
        <v>128</v>
      </c>
      <c r="P123" s="102" t="s">
        <v>129</v>
      </c>
      <c r="Q123" s="102" t="s">
        <v>130</v>
      </c>
      <c r="R123" s="102" t="s">
        <v>131</v>
      </c>
      <c r="S123" s="102" t="s">
        <v>132</v>
      </c>
      <c r="T123" s="103" t="s">
        <v>133</v>
      </c>
      <c r="U123" s="206"/>
      <c r="V123" s="206"/>
      <c r="W123" s="206"/>
      <c r="X123" s="206"/>
      <c r="Y123" s="206"/>
      <c r="Z123" s="206"/>
      <c r="AA123" s="206"/>
      <c r="AB123" s="206"/>
      <c r="AC123" s="206"/>
      <c r="AD123" s="206"/>
      <c r="AE123" s="206"/>
    </row>
    <row r="124" s="2" customFormat="1" ht="22.8" customHeight="1">
      <c r="A124" s="39"/>
      <c r="B124" s="40"/>
      <c r="C124" s="108" t="s">
        <v>134</v>
      </c>
      <c r="D124" s="41"/>
      <c r="E124" s="41"/>
      <c r="F124" s="41"/>
      <c r="G124" s="41"/>
      <c r="H124" s="41"/>
      <c r="I124" s="41"/>
      <c r="J124" s="213">
        <f>BK124</f>
        <v>0</v>
      </c>
      <c r="K124" s="41"/>
      <c r="L124" s="42"/>
      <c r="M124" s="104"/>
      <c r="N124" s="214"/>
      <c r="O124" s="105"/>
      <c r="P124" s="215">
        <f>P125+P225+P238+P270+P343+P410</f>
        <v>0</v>
      </c>
      <c r="Q124" s="105"/>
      <c r="R124" s="215">
        <f>R125+R225+R238+R270+R343+R410</f>
        <v>6860.1806418899996</v>
      </c>
      <c r="S124" s="105"/>
      <c r="T124" s="216">
        <f>T125+T225+T238+T270+T343+T410</f>
        <v>24.740000000000002</v>
      </c>
      <c r="U124" s="39"/>
      <c r="V124" s="39"/>
      <c r="W124" s="39"/>
      <c r="X124" s="39"/>
      <c r="Y124" s="39"/>
      <c r="Z124" s="39"/>
      <c r="AA124" s="39"/>
      <c r="AB124" s="39"/>
      <c r="AC124" s="39"/>
      <c r="AD124" s="39"/>
      <c r="AE124" s="39"/>
      <c r="AT124" s="16" t="s">
        <v>76</v>
      </c>
      <c r="AU124" s="16" t="s">
        <v>113</v>
      </c>
      <c r="BK124" s="217">
        <f>BK125+BK225+BK238+BK270+BK343+BK410</f>
        <v>0</v>
      </c>
    </row>
    <row r="125" s="12" customFormat="1" ht="25.92" customHeight="1">
      <c r="A125" s="12"/>
      <c r="B125" s="218"/>
      <c r="C125" s="219"/>
      <c r="D125" s="220" t="s">
        <v>76</v>
      </c>
      <c r="E125" s="221" t="s">
        <v>85</v>
      </c>
      <c r="F125" s="221" t="s">
        <v>135</v>
      </c>
      <c r="G125" s="219"/>
      <c r="H125" s="219"/>
      <c r="I125" s="222"/>
      <c r="J125" s="223">
        <f>BK125</f>
        <v>0</v>
      </c>
      <c r="K125" s="219"/>
      <c r="L125" s="224"/>
      <c r="M125" s="225"/>
      <c r="N125" s="226"/>
      <c r="O125" s="226"/>
      <c r="P125" s="227">
        <f>SUM(P126:P224)</f>
        <v>0</v>
      </c>
      <c r="Q125" s="226"/>
      <c r="R125" s="227">
        <f>SUM(R126:R224)</f>
        <v>0.116214</v>
      </c>
      <c r="S125" s="226"/>
      <c r="T125" s="228">
        <f>SUM(T126:T224)</f>
        <v>7.0999999999999996</v>
      </c>
      <c r="U125" s="12"/>
      <c r="V125" s="12"/>
      <c r="W125" s="12"/>
      <c r="X125" s="12"/>
      <c r="Y125" s="12"/>
      <c r="Z125" s="12"/>
      <c r="AA125" s="12"/>
      <c r="AB125" s="12"/>
      <c r="AC125" s="12"/>
      <c r="AD125" s="12"/>
      <c r="AE125" s="12"/>
      <c r="AR125" s="229" t="s">
        <v>85</v>
      </c>
      <c r="AT125" s="230" t="s">
        <v>76</v>
      </c>
      <c r="AU125" s="230" t="s">
        <v>77</v>
      </c>
      <c r="AY125" s="229" t="s">
        <v>136</v>
      </c>
      <c r="BK125" s="231">
        <f>SUM(BK126:BK224)</f>
        <v>0</v>
      </c>
    </row>
    <row r="126" s="2" customFormat="1" ht="24.15" customHeight="1">
      <c r="A126" s="39"/>
      <c r="B126" s="40"/>
      <c r="C126" s="232" t="s">
        <v>85</v>
      </c>
      <c r="D126" s="232" t="s">
        <v>137</v>
      </c>
      <c r="E126" s="233" t="s">
        <v>138</v>
      </c>
      <c r="F126" s="234" t="s">
        <v>139</v>
      </c>
      <c r="G126" s="235" t="s">
        <v>140</v>
      </c>
      <c r="H126" s="236">
        <v>200</v>
      </c>
      <c r="I126" s="237"/>
      <c r="J126" s="238">
        <f>ROUND(I126*H126,2)</f>
        <v>0</v>
      </c>
      <c r="K126" s="239"/>
      <c r="L126" s="42"/>
      <c r="M126" s="240" t="s">
        <v>1</v>
      </c>
      <c r="N126" s="241" t="s">
        <v>42</v>
      </c>
      <c r="O126" s="92"/>
      <c r="P126" s="242">
        <f>O126*H126</f>
        <v>0</v>
      </c>
      <c r="Q126" s="242">
        <v>0</v>
      </c>
      <c r="R126" s="242">
        <f>Q126*H126</f>
        <v>0</v>
      </c>
      <c r="S126" s="242">
        <v>0</v>
      </c>
      <c r="T126" s="243">
        <f>S126*H126</f>
        <v>0</v>
      </c>
      <c r="U126" s="39"/>
      <c r="V126" s="39"/>
      <c r="W126" s="39"/>
      <c r="X126" s="39"/>
      <c r="Y126" s="39"/>
      <c r="Z126" s="39"/>
      <c r="AA126" s="39"/>
      <c r="AB126" s="39"/>
      <c r="AC126" s="39"/>
      <c r="AD126" s="39"/>
      <c r="AE126" s="39"/>
      <c r="AR126" s="244" t="s">
        <v>141</v>
      </c>
      <c r="AT126" s="244" t="s">
        <v>137</v>
      </c>
      <c r="AU126" s="244" t="s">
        <v>85</v>
      </c>
      <c r="AY126" s="16" t="s">
        <v>136</v>
      </c>
      <c r="BE126" s="144">
        <f>IF(N126="základní",J126,0)</f>
        <v>0</v>
      </c>
      <c r="BF126" s="144">
        <f>IF(N126="snížená",J126,0)</f>
        <v>0</v>
      </c>
      <c r="BG126" s="144">
        <f>IF(N126="zákl. přenesená",J126,0)</f>
        <v>0</v>
      </c>
      <c r="BH126" s="144">
        <f>IF(N126="sníž. přenesená",J126,0)</f>
        <v>0</v>
      </c>
      <c r="BI126" s="144">
        <f>IF(N126="nulová",J126,0)</f>
        <v>0</v>
      </c>
      <c r="BJ126" s="16" t="s">
        <v>85</v>
      </c>
      <c r="BK126" s="144">
        <f>ROUND(I126*H126,2)</f>
        <v>0</v>
      </c>
      <c r="BL126" s="16" t="s">
        <v>141</v>
      </c>
      <c r="BM126" s="244" t="s">
        <v>142</v>
      </c>
    </row>
    <row r="127" s="2" customFormat="1">
      <c r="A127" s="39"/>
      <c r="B127" s="40"/>
      <c r="C127" s="41"/>
      <c r="D127" s="245" t="s">
        <v>143</v>
      </c>
      <c r="E127" s="41"/>
      <c r="F127" s="246" t="s">
        <v>144</v>
      </c>
      <c r="G127" s="41"/>
      <c r="H127" s="41"/>
      <c r="I127" s="247"/>
      <c r="J127" s="41"/>
      <c r="K127" s="41"/>
      <c r="L127" s="42"/>
      <c r="M127" s="248"/>
      <c r="N127" s="249"/>
      <c r="O127" s="92"/>
      <c r="P127" s="92"/>
      <c r="Q127" s="92"/>
      <c r="R127" s="92"/>
      <c r="S127" s="92"/>
      <c r="T127" s="93"/>
      <c r="U127" s="39"/>
      <c r="V127" s="39"/>
      <c r="W127" s="39"/>
      <c r="X127" s="39"/>
      <c r="Y127" s="39"/>
      <c r="Z127" s="39"/>
      <c r="AA127" s="39"/>
      <c r="AB127" s="39"/>
      <c r="AC127" s="39"/>
      <c r="AD127" s="39"/>
      <c r="AE127" s="39"/>
      <c r="AT127" s="16" t="s">
        <v>143</v>
      </c>
      <c r="AU127" s="16" t="s">
        <v>85</v>
      </c>
    </row>
    <row r="128" s="2" customFormat="1">
      <c r="A128" s="39"/>
      <c r="B128" s="40"/>
      <c r="C128" s="41"/>
      <c r="D128" s="250" t="s">
        <v>145</v>
      </c>
      <c r="E128" s="41"/>
      <c r="F128" s="251" t="s">
        <v>146</v>
      </c>
      <c r="G128" s="41"/>
      <c r="H128" s="41"/>
      <c r="I128" s="247"/>
      <c r="J128" s="41"/>
      <c r="K128" s="41"/>
      <c r="L128" s="42"/>
      <c r="M128" s="248"/>
      <c r="N128" s="249"/>
      <c r="O128" s="92"/>
      <c r="P128" s="92"/>
      <c r="Q128" s="92"/>
      <c r="R128" s="92"/>
      <c r="S128" s="92"/>
      <c r="T128" s="93"/>
      <c r="U128" s="39"/>
      <c r="V128" s="39"/>
      <c r="W128" s="39"/>
      <c r="X128" s="39"/>
      <c r="Y128" s="39"/>
      <c r="Z128" s="39"/>
      <c r="AA128" s="39"/>
      <c r="AB128" s="39"/>
      <c r="AC128" s="39"/>
      <c r="AD128" s="39"/>
      <c r="AE128" s="39"/>
      <c r="AT128" s="16" t="s">
        <v>145</v>
      </c>
      <c r="AU128" s="16" t="s">
        <v>85</v>
      </c>
    </row>
    <row r="129" s="2" customFormat="1">
      <c r="A129" s="39"/>
      <c r="B129" s="40"/>
      <c r="C129" s="41"/>
      <c r="D129" s="245" t="s">
        <v>147</v>
      </c>
      <c r="E129" s="41"/>
      <c r="F129" s="252" t="s">
        <v>148</v>
      </c>
      <c r="G129" s="41"/>
      <c r="H129" s="41"/>
      <c r="I129" s="247"/>
      <c r="J129" s="41"/>
      <c r="K129" s="41"/>
      <c r="L129" s="42"/>
      <c r="M129" s="248"/>
      <c r="N129" s="249"/>
      <c r="O129" s="92"/>
      <c r="P129" s="92"/>
      <c r="Q129" s="92"/>
      <c r="R129" s="92"/>
      <c r="S129" s="92"/>
      <c r="T129" s="93"/>
      <c r="U129" s="39"/>
      <c r="V129" s="39"/>
      <c r="W129" s="39"/>
      <c r="X129" s="39"/>
      <c r="Y129" s="39"/>
      <c r="Z129" s="39"/>
      <c r="AA129" s="39"/>
      <c r="AB129" s="39"/>
      <c r="AC129" s="39"/>
      <c r="AD129" s="39"/>
      <c r="AE129" s="39"/>
      <c r="AT129" s="16" t="s">
        <v>147</v>
      </c>
      <c r="AU129" s="16" t="s">
        <v>85</v>
      </c>
    </row>
    <row r="130" s="2" customFormat="1" ht="24.15" customHeight="1">
      <c r="A130" s="39"/>
      <c r="B130" s="40"/>
      <c r="C130" s="232" t="s">
        <v>87</v>
      </c>
      <c r="D130" s="232" t="s">
        <v>137</v>
      </c>
      <c r="E130" s="233" t="s">
        <v>149</v>
      </c>
      <c r="F130" s="234" t="s">
        <v>150</v>
      </c>
      <c r="G130" s="235" t="s">
        <v>140</v>
      </c>
      <c r="H130" s="236">
        <v>200</v>
      </c>
      <c r="I130" s="237"/>
      <c r="J130" s="238">
        <f>ROUND(I130*H130,2)</f>
        <v>0</v>
      </c>
      <c r="K130" s="239"/>
      <c r="L130" s="42"/>
      <c r="M130" s="240" t="s">
        <v>1</v>
      </c>
      <c r="N130" s="241" t="s">
        <v>42</v>
      </c>
      <c r="O130" s="92"/>
      <c r="P130" s="242">
        <f>O130*H130</f>
        <v>0</v>
      </c>
      <c r="Q130" s="242">
        <v>0</v>
      </c>
      <c r="R130" s="242">
        <f>Q130*H130</f>
        <v>0</v>
      </c>
      <c r="S130" s="242">
        <v>0</v>
      </c>
      <c r="T130" s="243">
        <f>S130*H130</f>
        <v>0</v>
      </c>
      <c r="U130" s="39"/>
      <c r="V130" s="39"/>
      <c r="W130" s="39"/>
      <c r="X130" s="39"/>
      <c r="Y130" s="39"/>
      <c r="Z130" s="39"/>
      <c r="AA130" s="39"/>
      <c r="AB130" s="39"/>
      <c r="AC130" s="39"/>
      <c r="AD130" s="39"/>
      <c r="AE130" s="39"/>
      <c r="AR130" s="244" t="s">
        <v>141</v>
      </c>
      <c r="AT130" s="244" t="s">
        <v>137</v>
      </c>
      <c r="AU130" s="244" t="s">
        <v>85</v>
      </c>
      <c r="AY130" s="16" t="s">
        <v>136</v>
      </c>
      <c r="BE130" s="144">
        <f>IF(N130="základní",J130,0)</f>
        <v>0</v>
      </c>
      <c r="BF130" s="144">
        <f>IF(N130="snížená",J130,0)</f>
        <v>0</v>
      </c>
      <c r="BG130" s="144">
        <f>IF(N130="zákl. přenesená",J130,0)</f>
        <v>0</v>
      </c>
      <c r="BH130" s="144">
        <f>IF(N130="sníž. přenesená",J130,0)</f>
        <v>0</v>
      </c>
      <c r="BI130" s="144">
        <f>IF(N130="nulová",J130,0)</f>
        <v>0</v>
      </c>
      <c r="BJ130" s="16" t="s">
        <v>85</v>
      </c>
      <c r="BK130" s="144">
        <f>ROUND(I130*H130,2)</f>
        <v>0</v>
      </c>
      <c r="BL130" s="16" t="s">
        <v>141</v>
      </c>
      <c r="BM130" s="244" t="s">
        <v>151</v>
      </c>
    </row>
    <row r="131" s="2" customFormat="1">
      <c r="A131" s="39"/>
      <c r="B131" s="40"/>
      <c r="C131" s="41"/>
      <c r="D131" s="245" t="s">
        <v>143</v>
      </c>
      <c r="E131" s="41"/>
      <c r="F131" s="246" t="s">
        <v>152</v>
      </c>
      <c r="G131" s="41"/>
      <c r="H131" s="41"/>
      <c r="I131" s="247"/>
      <c r="J131" s="41"/>
      <c r="K131" s="41"/>
      <c r="L131" s="42"/>
      <c r="M131" s="248"/>
      <c r="N131" s="249"/>
      <c r="O131" s="92"/>
      <c r="P131" s="92"/>
      <c r="Q131" s="92"/>
      <c r="R131" s="92"/>
      <c r="S131" s="92"/>
      <c r="T131" s="93"/>
      <c r="U131" s="39"/>
      <c r="V131" s="39"/>
      <c r="W131" s="39"/>
      <c r="X131" s="39"/>
      <c r="Y131" s="39"/>
      <c r="Z131" s="39"/>
      <c r="AA131" s="39"/>
      <c r="AB131" s="39"/>
      <c r="AC131" s="39"/>
      <c r="AD131" s="39"/>
      <c r="AE131" s="39"/>
      <c r="AT131" s="16" t="s">
        <v>143</v>
      </c>
      <c r="AU131" s="16" t="s">
        <v>85</v>
      </c>
    </row>
    <row r="132" s="2" customFormat="1">
      <c r="A132" s="39"/>
      <c r="B132" s="40"/>
      <c r="C132" s="41"/>
      <c r="D132" s="250" t="s">
        <v>145</v>
      </c>
      <c r="E132" s="41"/>
      <c r="F132" s="251" t="s">
        <v>153</v>
      </c>
      <c r="G132" s="41"/>
      <c r="H132" s="41"/>
      <c r="I132" s="247"/>
      <c r="J132" s="41"/>
      <c r="K132" s="41"/>
      <c r="L132" s="42"/>
      <c r="M132" s="248"/>
      <c r="N132" s="249"/>
      <c r="O132" s="92"/>
      <c r="P132" s="92"/>
      <c r="Q132" s="92"/>
      <c r="R132" s="92"/>
      <c r="S132" s="92"/>
      <c r="T132" s="93"/>
      <c r="U132" s="39"/>
      <c r="V132" s="39"/>
      <c r="W132" s="39"/>
      <c r="X132" s="39"/>
      <c r="Y132" s="39"/>
      <c r="Z132" s="39"/>
      <c r="AA132" s="39"/>
      <c r="AB132" s="39"/>
      <c r="AC132" s="39"/>
      <c r="AD132" s="39"/>
      <c r="AE132" s="39"/>
      <c r="AT132" s="16" t="s">
        <v>145</v>
      </c>
      <c r="AU132" s="16" t="s">
        <v>85</v>
      </c>
    </row>
    <row r="133" s="2" customFormat="1">
      <c r="A133" s="39"/>
      <c r="B133" s="40"/>
      <c r="C133" s="41"/>
      <c r="D133" s="245" t="s">
        <v>147</v>
      </c>
      <c r="E133" s="41"/>
      <c r="F133" s="252" t="s">
        <v>154</v>
      </c>
      <c r="G133" s="41"/>
      <c r="H133" s="41"/>
      <c r="I133" s="247"/>
      <c r="J133" s="41"/>
      <c r="K133" s="41"/>
      <c r="L133" s="42"/>
      <c r="M133" s="248"/>
      <c r="N133" s="249"/>
      <c r="O133" s="92"/>
      <c r="P133" s="92"/>
      <c r="Q133" s="92"/>
      <c r="R133" s="92"/>
      <c r="S133" s="92"/>
      <c r="T133" s="93"/>
      <c r="U133" s="39"/>
      <c r="V133" s="39"/>
      <c r="W133" s="39"/>
      <c r="X133" s="39"/>
      <c r="Y133" s="39"/>
      <c r="Z133" s="39"/>
      <c r="AA133" s="39"/>
      <c r="AB133" s="39"/>
      <c r="AC133" s="39"/>
      <c r="AD133" s="39"/>
      <c r="AE133" s="39"/>
      <c r="AT133" s="16" t="s">
        <v>147</v>
      </c>
      <c r="AU133" s="16" t="s">
        <v>85</v>
      </c>
    </row>
    <row r="134" s="2" customFormat="1" ht="16.5" customHeight="1">
      <c r="A134" s="39"/>
      <c r="B134" s="40"/>
      <c r="C134" s="232" t="s">
        <v>155</v>
      </c>
      <c r="D134" s="232" t="s">
        <v>137</v>
      </c>
      <c r="E134" s="233" t="s">
        <v>156</v>
      </c>
      <c r="F134" s="234" t="s">
        <v>157</v>
      </c>
      <c r="G134" s="235" t="s">
        <v>140</v>
      </c>
      <c r="H134" s="236">
        <v>200</v>
      </c>
      <c r="I134" s="237"/>
      <c r="J134" s="238">
        <f>ROUND(I134*H134,2)</f>
        <v>0</v>
      </c>
      <c r="K134" s="239"/>
      <c r="L134" s="42"/>
      <c r="M134" s="240" t="s">
        <v>1</v>
      </c>
      <c r="N134" s="241" t="s">
        <v>42</v>
      </c>
      <c r="O134" s="92"/>
      <c r="P134" s="242">
        <f>O134*H134</f>
        <v>0</v>
      </c>
      <c r="Q134" s="242">
        <v>0.00018000000000000001</v>
      </c>
      <c r="R134" s="242">
        <f>Q134*H134</f>
        <v>0.036000000000000004</v>
      </c>
      <c r="S134" s="242">
        <v>0</v>
      </c>
      <c r="T134" s="243">
        <f>S134*H134</f>
        <v>0</v>
      </c>
      <c r="U134" s="39"/>
      <c r="V134" s="39"/>
      <c r="W134" s="39"/>
      <c r="X134" s="39"/>
      <c r="Y134" s="39"/>
      <c r="Z134" s="39"/>
      <c r="AA134" s="39"/>
      <c r="AB134" s="39"/>
      <c r="AC134" s="39"/>
      <c r="AD134" s="39"/>
      <c r="AE134" s="39"/>
      <c r="AR134" s="244" t="s">
        <v>141</v>
      </c>
      <c r="AT134" s="244" t="s">
        <v>137</v>
      </c>
      <c r="AU134" s="244" t="s">
        <v>85</v>
      </c>
      <c r="AY134" s="16" t="s">
        <v>136</v>
      </c>
      <c r="BE134" s="144">
        <f>IF(N134="základní",J134,0)</f>
        <v>0</v>
      </c>
      <c r="BF134" s="144">
        <f>IF(N134="snížená",J134,0)</f>
        <v>0</v>
      </c>
      <c r="BG134" s="144">
        <f>IF(N134="zákl. přenesená",J134,0)</f>
        <v>0</v>
      </c>
      <c r="BH134" s="144">
        <f>IF(N134="sníž. přenesená",J134,0)</f>
        <v>0</v>
      </c>
      <c r="BI134" s="144">
        <f>IF(N134="nulová",J134,0)</f>
        <v>0</v>
      </c>
      <c r="BJ134" s="16" t="s">
        <v>85</v>
      </c>
      <c r="BK134" s="144">
        <f>ROUND(I134*H134,2)</f>
        <v>0</v>
      </c>
      <c r="BL134" s="16" t="s">
        <v>141</v>
      </c>
      <c r="BM134" s="244" t="s">
        <v>158</v>
      </c>
    </row>
    <row r="135" s="2" customFormat="1">
      <c r="A135" s="39"/>
      <c r="B135" s="40"/>
      <c r="C135" s="41"/>
      <c r="D135" s="245" t="s">
        <v>143</v>
      </c>
      <c r="E135" s="41"/>
      <c r="F135" s="246" t="s">
        <v>159</v>
      </c>
      <c r="G135" s="41"/>
      <c r="H135" s="41"/>
      <c r="I135" s="247"/>
      <c r="J135" s="41"/>
      <c r="K135" s="41"/>
      <c r="L135" s="42"/>
      <c r="M135" s="248"/>
      <c r="N135" s="249"/>
      <c r="O135" s="92"/>
      <c r="P135" s="92"/>
      <c r="Q135" s="92"/>
      <c r="R135" s="92"/>
      <c r="S135" s="92"/>
      <c r="T135" s="93"/>
      <c r="U135" s="39"/>
      <c r="V135" s="39"/>
      <c r="W135" s="39"/>
      <c r="X135" s="39"/>
      <c r="Y135" s="39"/>
      <c r="Z135" s="39"/>
      <c r="AA135" s="39"/>
      <c r="AB135" s="39"/>
      <c r="AC135" s="39"/>
      <c r="AD135" s="39"/>
      <c r="AE135" s="39"/>
      <c r="AT135" s="16" t="s">
        <v>143</v>
      </c>
      <c r="AU135" s="16" t="s">
        <v>85</v>
      </c>
    </row>
    <row r="136" s="2" customFormat="1">
      <c r="A136" s="39"/>
      <c r="B136" s="40"/>
      <c r="C136" s="41"/>
      <c r="D136" s="250" t="s">
        <v>145</v>
      </c>
      <c r="E136" s="41"/>
      <c r="F136" s="251" t="s">
        <v>160</v>
      </c>
      <c r="G136" s="41"/>
      <c r="H136" s="41"/>
      <c r="I136" s="247"/>
      <c r="J136" s="41"/>
      <c r="K136" s="41"/>
      <c r="L136" s="42"/>
      <c r="M136" s="248"/>
      <c r="N136" s="249"/>
      <c r="O136" s="92"/>
      <c r="P136" s="92"/>
      <c r="Q136" s="92"/>
      <c r="R136" s="92"/>
      <c r="S136" s="92"/>
      <c r="T136" s="93"/>
      <c r="U136" s="39"/>
      <c r="V136" s="39"/>
      <c r="W136" s="39"/>
      <c r="X136" s="39"/>
      <c r="Y136" s="39"/>
      <c r="Z136" s="39"/>
      <c r="AA136" s="39"/>
      <c r="AB136" s="39"/>
      <c r="AC136" s="39"/>
      <c r="AD136" s="39"/>
      <c r="AE136" s="39"/>
      <c r="AT136" s="16" t="s">
        <v>145</v>
      </c>
      <c r="AU136" s="16" t="s">
        <v>85</v>
      </c>
    </row>
    <row r="137" s="2" customFormat="1">
      <c r="A137" s="39"/>
      <c r="B137" s="40"/>
      <c r="C137" s="41"/>
      <c r="D137" s="245" t="s">
        <v>147</v>
      </c>
      <c r="E137" s="41"/>
      <c r="F137" s="252" t="s">
        <v>161</v>
      </c>
      <c r="G137" s="41"/>
      <c r="H137" s="41"/>
      <c r="I137" s="247"/>
      <c r="J137" s="41"/>
      <c r="K137" s="41"/>
      <c r="L137" s="42"/>
      <c r="M137" s="248"/>
      <c r="N137" s="249"/>
      <c r="O137" s="92"/>
      <c r="P137" s="92"/>
      <c r="Q137" s="92"/>
      <c r="R137" s="92"/>
      <c r="S137" s="92"/>
      <c r="T137" s="93"/>
      <c r="U137" s="39"/>
      <c r="V137" s="39"/>
      <c r="W137" s="39"/>
      <c r="X137" s="39"/>
      <c r="Y137" s="39"/>
      <c r="Z137" s="39"/>
      <c r="AA137" s="39"/>
      <c r="AB137" s="39"/>
      <c r="AC137" s="39"/>
      <c r="AD137" s="39"/>
      <c r="AE137" s="39"/>
      <c r="AT137" s="16" t="s">
        <v>147</v>
      </c>
      <c r="AU137" s="16" t="s">
        <v>85</v>
      </c>
    </row>
    <row r="138" s="2" customFormat="1" ht="16.5" customHeight="1">
      <c r="A138" s="39"/>
      <c r="B138" s="40"/>
      <c r="C138" s="232" t="s">
        <v>141</v>
      </c>
      <c r="D138" s="232" t="s">
        <v>137</v>
      </c>
      <c r="E138" s="233" t="s">
        <v>162</v>
      </c>
      <c r="F138" s="234" t="s">
        <v>163</v>
      </c>
      <c r="G138" s="235" t="s">
        <v>140</v>
      </c>
      <c r="H138" s="236">
        <v>200</v>
      </c>
      <c r="I138" s="237"/>
      <c r="J138" s="238">
        <f>ROUND(I138*H138,2)</f>
        <v>0</v>
      </c>
      <c r="K138" s="239"/>
      <c r="L138" s="42"/>
      <c r="M138" s="240" t="s">
        <v>1</v>
      </c>
      <c r="N138" s="241" t="s">
        <v>42</v>
      </c>
      <c r="O138" s="92"/>
      <c r="P138" s="242">
        <f>O138*H138</f>
        <v>0</v>
      </c>
      <c r="Q138" s="242">
        <v>0</v>
      </c>
      <c r="R138" s="242">
        <f>Q138*H138</f>
        <v>0</v>
      </c>
      <c r="S138" s="242">
        <v>0</v>
      </c>
      <c r="T138" s="243">
        <f>S138*H138</f>
        <v>0</v>
      </c>
      <c r="U138" s="39"/>
      <c r="V138" s="39"/>
      <c r="W138" s="39"/>
      <c r="X138" s="39"/>
      <c r="Y138" s="39"/>
      <c r="Z138" s="39"/>
      <c r="AA138" s="39"/>
      <c r="AB138" s="39"/>
      <c r="AC138" s="39"/>
      <c r="AD138" s="39"/>
      <c r="AE138" s="39"/>
      <c r="AR138" s="244" t="s">
        <v>141</v>
      </c>
      <c r="AT138" s="244" t="s">
        <v>137</v>
      </c>
      <c r="AU138" s="244" t="s">
        <v>85</v>
      </c>
      <c r="AY138" s="16" t="s">
        <v>136</v>
      </c>
      <c r="BE138" s="144">
        <f>IF(N138="základní",J138,0)</f>
        <v>0</v>
      </c>
      <c r="BF138" s="144">
        <f>IF(N138="snížená",J138,0)</f>
        <v>0</v>
      </c>
      <c r="BG138" s="144">
        <f>IF(N138="zákl. přenesená",J138,0)</f>
        <v>0</v>
      </c>
      <c r="BH138" s="144">
        <f>IF(N138="sníž. přenesená",J138,0)</f>
        <v>0</v>
      </c>
      <c r="BI138" s="144">
        <f>IF(N138="nulová",J138,0)</f>
        <v>0</v>
      </c>
      <c r="BJ138" s="16" t="s">
        <v>85</v>
      </c>
      <c r="BK138" s="144">
        <f>ROUND(I138*H138,2)</f>
        <v>0</v>
      </c>
      <c r="BL138" s="16" t="s">
        <v>141</v>
      </c>
      <c r="BM138" s="244" t="s">
        <v>164</v>
      </c>
    </row>
    <row r="139" s="2" customFormat="1">
      <c r="A139" s="39"/>
      <c r="B139" s="40"/>
      <c r="C139" s="41"/>
      <c r="D139" s="245" t="s">
        <v>143</v>
      </c>
      <c r="E139" s="41"/>
      <c r="F139" s="246" t="s">
        <v>165</v>
      </c>
      <c r="G139" s="41"/>
      <c r="H139" s="41"/>
      <c r="I139" s="247"/>
      <c r="J139" s="41"/>
      <c r="K139" s="41"/>
      <c r="L139" s="42"/>
      <c r="M139" s="248"/>
      <c r="N139" s="249"/>
      <c r="O139" s="92"/>
      <c r="P139" s="92"/>
      <c r="Q139" s="92"/>
      <c r="R139" s="92"/>
      <c r="S139" s="92"/>
      <c r="T139" s="93"/>
      <c r="U139" s="39"/>
      <c r="V139" s="39"/>
      <c r="W139" s="39"/>
      <c r="X139" s="39"/>
      <c r="Y139" s="39"/>
      <c r="Z139" s="39"/>
      <c r="AA139" s="39"/>
      <c r="AB139" s="39"/>
      <c r="AC139" s="39"/>
      <c r="AD139" s="39"/>
      <c r="AE139" s="39"/>
      <c r="AT139" s="16" t="s">
        <v>143</v>
      </c>
      <c r="AU139" s="16" t="s">
        <v>85</v>
      </c>
    </row>
    <row r="140" s="2" customFormat="1">
      <c r="A140" s="39"/>
      <c r="B140" s="40"/>
      <c r="C140" s="41"/>
      <c r="D140" s="250" t="s">
        <v>145</v>
      </c>
      <c r="E140" s="41"/>
      <c r="F140" s="251" t="s">
        <v>166</v>
      </c>
      <c r="G140" s="41"/>
      <c r="H140" s="41"/>
      <c r="I140" s="247"/>
      <c r="J140" s="41"/>
      <c r="K140" s="41"/>
      <c r="L140" s="42"/>
      <c r="M140" s="248"/>
      <c r="N140" s="249"/>
      <c r="O140" s="92"/>
      <c r="P140" s="92"/>
      <c r="Q140" s="92"/>
      <c r="R140" s="92"/>
      <c r="S140" s="92"/>
      <c r="T140" s="93"/>
      <c r="U140" s="39"/>
      <c r="V140" s="39"/>
      <c r="W140" s="39"/>
      <c r="X140" s="39"/>
      <c r="Y140" s="39"/>
      <c r="Z140" s="39"/>
      <c r="AA140" s="39"/>
      <c r="AB140" s="39"/>
      <c r="AC140" s="39"/>
      <c r="AD140" s="39"/>
      <c r="AE140" s="39"/>
      <c r="AT140" s="16" t="s">
        <v>145</v>
      </c>
      <c r="AU140" s="16" t="s">
        <v>85</v>
      </c>
    </row>
    <row r="141" s="2" customFormat="1">
      <c r="A141" s="39"/>
      <c r="B141" s="40"/>
      <c r="C141" s="41"/>
      <c r="D141" s="245" t="s">
        <v>147</v>
      </c>
      <c r="E141" s="41"/>
      <c r="F141" s="252" t="s">
        <v>167</v>
      </c>
      <c r="G141" s="41"/>
      <c r="H141" s="41"/>
      <c r="I141" s="247"/>
      <c r="J141" s="41"/>
      <c r="K141" s="41"/>
      <c r="L141" s="42"/>
      <c r="M141" s="248"/>
      <c r="N141" s="249"/>
      <c r="O141" s="92"/>
      <c r="P141" s="92"/>
      <c r="Q141" s="92"/>
      <c r="R141" s="92"/>
      <c r="S141" s="92"/>
      <c r="T141" s="93"/>
      <c r="U141" s="39"/>
      <c r="V141" s="39"/>
      <c r="W141" s="39"/>
      <c r="X141" s="39"/>
      <c r="Y141" s="39"/>
      <c r="Z141" s="39"/>
      <c r="AA141" s="39"/>
      <c r="AB141" s="39"/>
      <c r="AC141" s="39"/>
      <c r="AD141" s="39"/>
      <c r="AE141" s="39"/>
      <c r="AT141" s="16" t="s">
        <v>147</v>
      </c>
      <c r="AU141" s="16" t="s">
        <v>85</v>
      </c>
    </row>
    <row r="142" s="2" customFormat="1" ht="16.5" customHeight="1">
      <c r="A142" s="39"/>
      <c r="B142" s="40"/>
      <c r="C142" s="232" t="s">
        <v>168</v>
      </c>
      <c r="D142" s="232" t="s">
        <v>137</v>
      </c>
      <c r="E142" s="233" t="s">
        <v>169</v>
      </c>
      <c r="F142" s="234" t="s">
        <v>170</v>
      </c>
      <c r="G142" s="235" t="s">
        <v>171</v>
      </c>
      <c r="H142" s="236">
        <v>20</v>
      </c>
      <c r="I142" s="237"/>
      <c r="J142" s="238">
        <f>ROUND(I142*H142,2)</f>
        <v>0</v>
      </c>
      <c r="K142" s="239"/>
      <c r="L142" s="42"/>
      <c r="M142" s="240" t="s">
        <v>1</v>
      </c>
      <c r="N142" s="241" t="s">
        <v>42</v>
      </c>
      <c r="O142" s="92"/>
      <c r="P142" s="242">
        <f>O142*H142</f>
        <v>0</v>
      </c>
      <c r="Q142" s="242">
        <v>0</v>
      </c>
      <c r="R142" s="242">
        <f>Q142*H142</f>
        <v>0</v>
      </c>
      <c r="S142" s="242">
        <v>0.35499999999999998</v>
      </c>
      <c r="T142" s="243">
        <f>S142*H142</f>
        <v>7.0999999999999996</v>
      </c>
      <c r="U142" s="39"/>
      <c r="V142" s="39"/>
      <c r="W142" s="39"/>
      <c r="X142" s="39"/>
      <c r="Y142" s="39"/>
      <c r="Z142" s="39"/>
      <c r="AA142" s="39"/>
      <c r="AB142" s="39"/>
      <c r="AC142" s="39"/>
      <c r="AD142" s="39"/>
      <c r="AE142" s="39"/>
      <c r="AR142" s="244" t="s">
        <v>141</v>
      </c>
      <c r="AT142" s="244" t="s">
        <v>137</v>
      </c>
      <c r="AU142" s="244" t="s">
        <v>85</v>
      </c>
      <c r="AY142" s="16" t="s">
        <v>136</v>
      </c>
      <c r="BE142" s="144">
        <f>IF(N142="základní",J142,0)</f>
        <v>0</v>
      </c>
      <c r="BF142" s="144">
        <f>IF(N142="snížená",J142,0)</f>
        <v>0</v>
      </c>
      <c r="BG142" s="144">
        <f>IF(N142="zákl. přenesená",J142,0)</f>
        <v>0</v>
      </c>
      <c r="BH142" s="144">
        <f>IF(N142="sníž. přenesená",J142,0)</f>
        <v>0</v>
      </c>
      <c r="BI142" s="144">
        <f>IF(N142="nulová",J142,0)</f>
        <v>0</v>
      </c>
      <c r="BJ142" s="16" t="s">
        <v>85</v>
      </c>
      <c r="BK142" s="144">
        <f>ROUND(I142*H142,2)</f>
        <v>0</v>
      </c>
      <c r="BL142" s="16" t="s">
        <v>141</v>
      </c>
      <c r="BM142" s="244" t="s">
        <v>172</v>
      </c>
    </row>
    <row r="143" s="2" customFormat="1">
      <c r="A143" s="39"/>
      <c r="B143" s="40"/>
      <c r="C143" s="41"/>
      <c r="D143" s="245" t="s">
        <v>143</v>
      </c>
      <c r="E143" s="41"/>
      <c r="F143" s="246" t="s">
        <v>173</v>
      </c>
      <c r="G143" s="41"/>
      <c r="H143" s="41"/>
      <c r="I143" s="247"/>
      <c r="J143" s="41"/>
      <c r="K143" s="41"/>
      <c r="L143" s="42"/>
      <c r="M143" s="248"/>
      <c r="N143" s="249"/>
      <c r="O143" s="92"/>
      <c r="P143" s="92"/>
      <c r="Q143" s="92"/>
      <c r="R143" s="92"/>
      <c r="S143" s="92"/>
      <c r="T143" s="93"/>
      <c r="U143" s="39"/>
      <c r="V143" s="39"/>
      <c r="W143" s="39"/>
      <c r="X143" s="39"/>
      <c r="Y143" s="39"/>
      <c r="Z143" s="39"/>
      <c r="AA143" s="39"/>
      <c r="AB143" s="39"/>
      <c r="AC143" s="39"/>
      <c r="AD143" s="39"/>
      <c r="AE143" s="39"/>
      <c r="AT143" s="16" t="s">
        <v>143</v>
      </c>
      <c r="AU143" s="16" t="s">
        <v>85</v>
      </c>
    </row>
    <row r="144" s="2" customFormat="1">
      <c r="A144" s="39"/>
      <c r="B144" s="40"/>
      <c r="C144" s="41"/>
      <c r="D144" s="250" t="s">
        <v>145</v>
      </c>
      <c r="E144" s="41"/>
      <c r="F144" s="251" t="s">
        <v>174</v>
      </c>
      <c r="G144" s="41"/>
      <c r="H144" s="41"/>
      <c r="I144" s="247"/>
      <c r="J144" s="41"/>
      <c r="K144" s="41"/>
      <c r="L144" s="42"/>
      <c r="M144" s="248"/>
      <c r="N144" s="249"/>
      <c r="O144" s="92"/>
      <c r="P144" s="92"/>
      <c r="Q144" s="92"/>
      <c r="R144" s="92"/>
      <c r="S144" s="92"/>
      <c r="T144" s="93"/>
      <c r="U144" s="39"/>
      <c r="V144" s="39"/>
      <c r="W144" s="39"/>
      <c r="X144" s="39"/>
      <c r="Y144" s="39"/>
      <c r="Z144" s="39"/>
      <c r="AA144" s="39"/>
      <c r="AB144" s="39"/>
      <c r="AC144" s="39"/>
      <c r="AD144" s="39"/>
      <c r="AE144" s="39"/>
      <c r="AT144" s="16" t="s">
        <v>145</v>
      </c>
      <c r="AU144" s="16" t="s">
        <v>85</v>
      </c>
    </row>
    <row r="145" s="2" customFormat="1">
      <c r="A145" s="39"/>
      <c r="B145" s="40"/>
      <c r="C145" s="41"/>
      <c r="D145" s="245" t="s">
        <v>147</v>
      </c>
      <c r="E145" s="41"/>
      <c r="F145" s="252" t="s">
        <v>175</v>
      </c>
      <c r="G145" s="41"/>
      <c r="H145" s="41"/>
      <c r="I145" s="247"/>
      <c r="J145" s="41"/>
      <c r="K145" s="41"/>
      <c r="L145" s="42"/>
      <c r="M145" s="248"/>
      <c r="N145" s="249"/>
      <c r="O145" s="92"/>
      <c r="P145" s="92"/>
      <c r="Q145" s="92"/>
      <c r="R145" s="92"/>
      <c r="S145" s="92"/>
      <c r="T145" s="93"/>
      <c r="U145" s="39"/>
      <c r="V145" s="39"/>
      <c r="W145" s="39"/>
      <c r="X145" s="39"/>
      <c r="Y145" s="39"/>
      <c r="Z145" s="39"/>
      <c r="AA145" s="39"/>
      <c r="AB145" s="39"/>
      <c r="AC145" s="39"/>
      <c r="AD145" s="39"/>
      <c r="AE145" s="39"/>
      <c r="AT145" s="16" t="s">
        <v>147</v>
      </c>
      <c r="AU145" s="16" t="s">
        <v>85</v>
      </c>
    </row>
    <row r="146" s="2" customFormat="1" ht="24.15" customHeight="1">
      <c r="A146" s="39"/>
      <c r="B146" s="40"/>
      <c r="C146" s="232" t="s">
        <v>176</v>
      </c>
      <c r="D146" s="232" t="s">
        <v>137</v>
      </c>
      <c r="E146" s="233" t="s">
        <v>177</v>
      </c>
      <c r="F146" s="234" t="s">
        <v>178</v>
      </c>
      <c r="G146" s="235" t="s">
        <v>171</v>
      </c>
      <c r="H146" s="236">
        <v>1979.5999999999999</v>
      </c>
      <c r="I146" s="237"/>
      <c r="J146" s="238">
        <f>ROUND(I146*H146,2)</f>
        <v>0</v>
      </c>
      <c r="K146" s="239"/>
      <c r="L146" s="42"/>
      <c r="M146" s="240" t="s">
        <v>1</v>
      </c>
      <c r="N146" s="241" t="s">
        <v>42</v>
      </c>
      <c r="O146" s="92"/>
      <c r="P146" s="242">
        <f>O146*H146</f>
        <v>0</v>
      </c>
      <c r="Q146" s="242">
        <v>0</v>
      </c>
      <c r="R146" s="242">
        <f>Q146*H146</f>
        <v>0</v>
      </c>
      <c r="S146" s="242">
        <v>0</v>
      </c>
      <c r="T146" s="243">
        <f>S146*H146</f>
        <v>0</v>
      </c>
      <c r="U146" s="39"/>
      <c r="V146" s="39"/>
      <c r="W146" s="39"/>
      <c r="X146" s="39"/>
      <c r="Y146" s="39"/>
      <c r="Z146" s="39"/>
      <c r="AA146" s="39"/>
      <c r="AB146" s="39"/>
      <c r="AC146" s="39"/>
      <c r="AD146" s="39"/>
      <c r="AE146" s="39"/>
      <c r="AR146" s="244" t="s">
        <v>141</v>
      </c>
      <c r="AT146" s="244" t="s">
        <v>137</v>
      </c>
      <c r="AU146" s="244" t="s">
        <v>85</v>
      </c>
      <c r="AY146" s="16" t="s">
        <v>136</v>
      </c>
      <c r="BE146" s="144">
        <f>IF(N146="základní",J146,0)</f>
        <v>0</v>
      </c>
      <c r="BF146" s="144">
        <f>IF(N146="snížená",J146,0)</f>
        <v>0</v>
      </c>
      <c r="BG146" s="144">
        <f>IF(N146="zákl. přenesená",J146,0)</f>
        <v>0</v>
      </c>
      <c r="BH146" s="144">
        <f>IF(N146="sníž. přenesená",J146,0)</f>
        <v>0</v>
      </c>
      <c r="BI146" s="144">
        <f>IF(N146="nulová",J146,0)</f>
        <v>0</v>
      </c>
      <c r="BJ146" s="16" t="s">
        <v>85</v>
      </c>
      <c r="BK146" s="144">
        <f>ROUND(I146*H146,2)</f>
        <v>0</v>
      </c>
      <c r="BL146" s="16" t="s">
        <v>141</v>
      </c>
      <c r="BM146" s="244" t="s">
        <v>179</v>
      </c>
    </row>
    <row r="147" s="2" customFormat="1">
      <c r="A147" s="39"/>
      <c r="B147" s="40"/>
      <c r="C147" s="41"/>
      <c r="D147" s="245" t="s">
        <v>143</v>
      </c>
      <c r="E147" s="41"/>
      <c r="F147" s="246" t="s">
        <v>180</v>
      </c>
      <c r="G147" s="41"/>
      <c r="H147" s="41"/>
      <c r="I147" s="247"/>
      <c r="J147" s="41"/>
      <c r="K147" s="41"/>
      <c r="L147" s="42"/>
      <c r="M147" s="248"/>
      <c r="N147" s="249"/>
      <c r="O147" s="92"/>
      <c r="P147" s="92"/>
      <c r="Q147" s="92"/>
      <c r="R147" s="92"/>
      <c r="S147" s="92"/>
      <c r="T147" s="93"/>
      <c r="U147" s="39"/>
      <c r="V147" s="39"/>
      <c r="W147" s="39"/>
      <c r="X147" s="39"/>
      <c r="Y147" s="39"/>
      <c r="Z147" s="39"/>
      <c r="AA147" s="39"/>
      <c r="AB147" s="39"/>
      <c r="AC147" s="39"/>
      <c r="AD147" s="39"/>
      <c r="AE147" s="39"/>
      <c r="AT147" s="16" t="s">
        <v>143</v>
      </c>
      <c r="AU147" s="16" t="s">
        <v>85</v>
      </c>
    </row>
    <row r="148" s="2" customFormat="1">
      <c r="A148" s="39"/>
      <c r="B148" s="40"/>
      <c r="C148" s="41"/>
      <c r="D148" s="250" t="s">
        <v>145</v>
      </c>
      <c r="E148" s="41"/>
      <c r="F148" s="251" t="s">
        <v>181</v>
      </c>
      <c r="G148" s="41"/>
      <c r="H148" s="41"/>
      <c r="I148" s="247"/>
      <c r="J148" s="41"/>
      <c r="K148" s="41"/>
      <c r="L148" s="42"/>
      <c r="M148" s="248"/>
      <c r="N148" s="249"/>
      <c r="O148" s="92"/>
      <c r="P148" s="92"/>
      <c r="Q148" s="92"/>
      <c r="R148" s="92"/>
      <c r="S148" s="92"/>
      <c r="T148" s="93"/>
      <c r="U148" s="39"/>
      <c r="V148" s="39"/>
      <c r="W148" s="39"/>
      <c r="X148" s="39"/>
      <c r="Y148" s="39"/>
      <c r="Z148" s="39"/>
      <c r="AA148" s="39"/>
      <c r="AB148" s="39"/>
      <c r="AC148" s="39"/>
      <c r="AD148" s="39"/>
      <c r="AE148" s="39"/>
      <c r="AT148" s="16" t="s">
        <v>145</v>
      </c>
      <c r="AU148" s="16" t="s">
        <v>85</v>
      </c>
    </row>
    <row r="149" s="2" customFormat="1">
      <c r="A149" s="39"/>
      <c r="B149" s="40"/>
      <c r="C149" s="41"/>
      <c r="D149" s="245" t="s">
        <v>147</v>
      </c>
      <c r="E149" s="41"/>
      <c r="F149" s="252" t="s">
        <v>182</v>
      </c>
      <c r="G149" s="41"/>
      <c r="H149" s="41"/>
      <c r="I149" s="247"/>
      <c r="J149" s="41"/>
      <c r="K149" s="41"/>
      <c r="L149" s="42"/>
      <c r="M149" s="248"/>
      <c r="N149" s="249"/>
      <c r="O149" s="92"/>
      <c r="P149" s="92"/>
      <c r="Q149" s="92"/>
      <c r="R149" s="92"/>
      <c r="S149" s="92"/>
      <c r="T149" s="93"/>
      <c r="U149" s="39"/>
      <c r="V149" s="39"/>
      <c r="W149" s="39"/>
      <c r="X149" s="39"/>
      <c r="Y149" s="39"/>
      <c r="Z149" s="39"/>
      <c r="AA149" s="39"/>
      <c r="AB149" s="39"/>
      <c r="AC149" s="39"/>
      <c r="AD149" s="39"/>
      <c r="AE149" s="39"/>
      <c r="AT149" s="16" t="s">
        <v>147</v>
      </c>
      <c r="AU149" s="16" t="s">
        <v>85</v>
      </c>
    </row>
    <row r="150" s="2" customFormat="1" ht="33" customHeight="1">
      <c r="A150" s="39"/>
      <c r="B150" s="40"/>
      <c r="C150" s="232" t="s">
        <v>183</v>
      </c>
      <c r="D150" s="232" t="s">
        <v>137</v>
      </c>
      <c r="E150" s="233" t="s">
        <v>184</v>
      </c>
      <c r="F150" s="234" t="s">
        <v>185</v>
      </c>
      <c r="G150" s="235" t="s">
        <v>186</v>
      </c>
      <c r="H150" s="236">
        <v>3382.2199999999998</v>
      </c>
      <c r="I150" s="237"/>
      <c r="J150" s="238">
        <f>ROUND(I150*H150,2)</f>
        <v>0</v>
      </c>
      <c r="K150" s="239"/>
      <c r="L150" s="42"/>
      <c r="M150" s="240" t="s">
        <v>1</v>
      </c>
      <c r="N150" s="241" t="s">
        <v>42</v>
      </c>
      <c r="O150" s="92"/>
      <c r="P150" s="242">
        <f>O150*H150</f>
        <v>0</v>
      </c>
      <c r="Q150" s="242">
        <v>0</v>
      </c>
      <c r="R150" s="242">
        <f>Q150*H150</f>
        <v>0</v>
      </c>
      <c r="S150" s="242">
        <v>0</v>
      </c>
      <c r="T150" s="243">
        <f>S150*H150</f>
        <v>0</v>
      </c>
      <c r="U150" s="39"/>
      <c r="V150" s="39"/>
      <c r="W150" s="39"/>
      <c r="X150" s="39"/>
      <c r="Y150" s="39"/>
      <c r="Z150" s="39"/>
      <c r="AA150" s="39"/>
      <c r="AB150" s="39"/>
      <c r="AC150" s="39"/>
      <c r="AD150" s="39"/>
      <c r="AE150" s="39"/>
      <c r="AR150" s="244" t="s">
        <v>141</v>
      </c>
      <c r="AT150" s="244" t="s">
        <v>137</v>
      </c>
      <c r="AU150" s="244" t="s">
        <v>85</v>
      </c>
      <c r="AY150" s="16" t="s">
        <v>136</v>
      </c>
      <c r="BE150" s="144">
        <f>IF(N150="základní",J150,0)</f>
        <v>0</v>
      </c>
      <c r="BF150" s="144">
        <f>IF(N150="snížená",J150,0)</f>
        <v>0</v>
      </c>
      <c r="BG150" s="144">
        <f>IF(N150="zákl. přenesená",J150,0)</f>
        <v>0</v>
      </c>
      <c r="BH150" s="144">
        <f>IF(N150="sníž. přenesená",J150,0)</f>
        <v>0</v>
      </c>
      <c r="BI150" s="144">
        <f>IF(N150="nulová",J150,0)</f>
        <v>0</v>
      </c>
      <c r="BJ150" s="16" t="s">
        <v>85</v>
      </c>
      <c r="BK150" s="144">
        <f>ROUND(I150*H150,2)</f>
        <v>0</v>
      </c>
      <c r="BL150" s="16" t="s">
        <v>141</v>
      </c>
      <c r="BM150" s="244" t="s">
        <v>187</v>
      </c>
    </row>
    <row r="151" s="2" customFormat="1">
      <c r="A151" s="39"/>
      <c r="B151" s="40"/>
      <c r="C151" s="41"/>
      <c r="D151" s="245" t="s">
        <v>143</v>
      </c>
      <c r="E151" s="41"/>
      <c r="F151" s="246" t="s">
        <v>188</v>
      </c>
      <c r="G151" s="41"/>
      <c r="H151" s="41"/>
      <c r="I151" s="247"/>
      <c r="J151" s="41"/>
      <c r="K151" s="41"/>
      <c r="L151" s="42"/>
      <c r="M151" s="248"/>
      <c r="N151" s="249"/>
      <c r="O151" s="92"/>
      <c r="P151" s="92"/>
      <c r="Q151" s="92"/>
      <c r="R151" s="92"/>
      <c r="S151" s="92"/>
      <c r="T151" s="93"/>
      <c r="U151" s="39"/>
      <c r="V151" s="39"/>
      <c r="W151" s="39"/>
      <c r="X151" s="39"/>
      <c r="Y151" s="39"/>
      <c r="Z151" s="39"/>
      <c r="AA151" s="39"/>
      <c r="AB151" s="39"/>
      <c r="AC151" s="39"/>
      <c r="AD151" s="39"/>
      <c r="AE151" s="39"/>
      <c r="AT151" s="16" t="s">
        <v>143</v>
      </c>
      <c r="AU151" s="16" t="s">
        <v>85</v>
      </c>
    </row>
    <row r="152" s="2" customFormat="1">
      <c r="A152" s="39"/>
      <c r="B152" s="40"/>
      <c r="C152" s="41"/>
      <c r="D152" s="250" t="s">
        <v>145</v>
      </c>
      <c r="E152" s="41"/>
      <c r="F152" s="251" t="s">
        <v>189</v>
      </c>
      <c r="G152" s="41"/>
      <c r="H152" s="41"/>
      <c r="I152" s="247"/>
      <c r="J152" s="41"/>
      <c r="K152" s="41"/>
      <c r="L152" s="42"/>
      <c r="M152" s="248"/>
      <c r="N152" s="249"/>
      <c r="O152" s="92"/>
      <c r="P152" s="92"/>
      <c r="Q152" s="92"/>
      <c r="R152" s="92"/>
      <c r="S152" s="92"/>
      <c r="T152" s="93"/>
      <c r="U152" s="39"/>
      <c r="V152" s="39"/>
      <c r="W152" s="39"/>
      <c r="X152" s="39"/>
      <c r="Y152" s="39"/>
      <c r="Z152" s="39"/>
      <c r="AA152" s="39"/>
      <c r="AB152" s="39"/>
      <c r="AC152" s="39"/>
      <c r="AD152" s="39"/>
      <c r="AE152" s="39"/>
      <c r="AT152" s="16" t="s">
        <v>145</v>
      </c>
      <c r="AU152" s="16" t="s">
        <v>85</v>
      </c>
    </row>
    <row r="153" s="2" customFormat="1">
      <c r="A153" s="39"/>
      <c r="B153" s="40"/>
      <c r="C153" s="41"/>
      <c r="D153" s="245" t="s">
        <v>147</v>
      </c>
      <c r="E153" s="41"/>
      <c r="F153" s="252" t="s">
        <v>190</v>
      </c>
      <c r="G153" s="41"/>
      <c r="H153" s="41"/>
      <c r="I153" s="247"/>
      <c r="J153" s="41"/>
      <c r="K153" s="41"/>
      <c r="L153" s="42"/>
      <c r="M153" s="248"/>
      <c r="N153" s="249"/>
      <c r="O153" s="92"/>
      <c r="P153" s="92"/>
      <c r="Q153" s="92"/>
      <c r="R153" s="92"/>
      <c r="S153" s="92"/>
      <c r="T153" s="93"/>
      <c r="U153" s="39"/>
      <c r="V153" s="39"/>
      <c r="W153" s="39"/>
      <c r="X153" s="39"/>
      <c r="Y153" s="39"/>
      <c r="Z153" s="39"/>
      <c r="AA153" s="39"/>
      <c r="AB153" s="39"/>
      <c r="AC153" s="39"/>
      <c r="AD153" s="39"/>
      <c r="AE153" s="39"/>
      <c r="AT153" s="16" t="s">
        <v>147</v>
      </c>
      <c r="AU153" s="16" t="s">
        <v>85</v>
      </c>
    </row>
    <row r="154" s="2" customFormat="1" ht="33" customHeight="1">
      <c r="A154" s="39"/>
      <c r="B154" s="40"/>
      <c r="C154" s="232" t="s">
        <v>191</v>
      </c>
      <c r="D154" s="232" t="s">
        <v>137</v>
      </c>
      <c r="E154" s="233" t="s">
        <v>192</v>
      </c>
      <c r="F154" s="234" t="s">
        <v>193</v>
      </c>
      <c r="G154" s="235" t="s">
        <v>186</v>
      </c>
      <c r="H154" s="236">
        <v>3382.2199999999998</v>
      </c>
      <c r="I154" s="237"/>
      <c r="J154" s="238">
        <f>ROUND(I154*H154,2)</f>
        <v>0</v>
      </c>
      <c r="K154" s="239"/>
      <c r="L154" s="42"/>
      <c r="M154" s="240" t="s">
        <v>1</v>
      </c>
      <c r="N154" s="241" t="s">
        <v>42</v>
      </c>
      <c r="O154" s="92"/>
      <c r="P154" s="242">
        <f>O154*H154</f>
        <v>0</v>
      </c>
      <c r="Q154" s="242">
        <v>0</v>
      </c>
      <c r="R154" s="242">
        <f>Q154*H154</f>
        <v>0</v>
      </c>
      <c r="S154" s="242">
        <v>0</v>
      </c>
      <c r="T154" s="243">
        <f>S154*H154</f>
        <v>0</v>
      </c>
      <c r="U154" s="39"/>
      <c r="V154" s="39"/>
      <c r="W154" s="39"/>
      <c r="X154" s="39"/>
      <c r="Y154" s="39"/>
      <c r="Z154" s="39"/>
      <c r="AA154" s="39"/>
      <c r="AB154" s="39"/>
      <c r="AC154" s="39"/>
      <c r="AD154" s="39"/>
      <c r="AE154" s="39"/>
      <c r="AR154" s="244" t="s">
        <v>141</v>
      </c>
      <c r="AT154" s="244" t="s">
        <v>137</v>
      </c>
      <c r="AU154" s="244" t="s">
        <v>85</v>
      </c>
      <c r="AY154" s="16" t="s">
        <v>136</v>
      </c>
      <c r="BE154" s="144">
        <f>IF(N154="základní",J154,0)</f>
        <v>0</v>
      </c>
      <c r="BF154" s="144">
        <f>IF(N154="snížená",J154,0)</f>
        <v>0</v>
      </c>
      <c r="BG154" s="144">
        <f>IF(N154="zákl. přenesená",J154,0)</f>
        <v>0</v>
      </c>
      <c r="BH154" s="144">
        <f>IF(N154="sníž. přenesená",J154,0)</f>
        <v>0</v>
      </c>
      <c r="BI154" s="144">
        <f>IF(N154="nulová",J154,0)</f>
        <v>0</v>
      </c>
      <c r="BJ154" s="16" t="s">
        <v>85</v>
      </c>
      <c r="BK154" s="144">
        <f>ROUND(I154*H154,2)</f>
        <v>0</v>
      </c>
      <c r="BL154" s="16" t="s">
        <v>141</v>
      </c>
      <c r="BM154" s="244" t="s">
        <v>194</v>
      </c>
    </row>
    <row r="155" s="2" customFormat="1">
      <c r="A155" s="39"/>
      <c r="B155" s="40"/>
      <c r="C155" s="41"/>
      <c r="D155" s="245" t="s">
        <v>143</v>
      </c>
      <c r="E155" s="41"/>
      <c r="F155" s="246" t="s">
        <v>195</v>
      </c>
      <c r="G155" s="41"/>
      <c r="H155" s="41"/>
      <c r="I155" s="247"/>
      <c r="J155" s="41"/>
      <c r="K155" s="41"/>
      <c r="L155" s="42"/>
      <c r="M155" s="248"/>
      <c r="N155" s="249"/>
      <c r="O155" s="92"/>
      <c r="P155" s="92"/>
      <c r="Q155" s="92"/>
      <c r="R155" s="92"/>
      <c r="S155" s="92"/>
      <c r="T155" s="93"/>
      <c r="U155" s="39"/>
      <c r="V155" s="39"/>
      <c r="W155" s="39"/>
      <c r="X155" s="39"/>
      <c r="Y155" s="39"/>
      <c r="Z155" s="39"/>
      <c r="AA155" s="39"/>
      <c r="AB155" s="39"/>
      <c r="AC155" s="39"/>
      <c r="AD155" s="39"/>
      <c r="AE155" s="39"/>
      <c r="AT155" s="16" t="s">
        <v>143</v>
      </c>
      <c r="AU155" s="16" t="s">
        <v>85</v>
      </c>
    </row>
    <row r="156" s="2" customFormat="1">
      <c r="A156" s="39"/>
      <c r="B156" s="40"/>
      <c r="C156" s="41"/>
      <c r="D156" s="250" t="s">
        <v>145</v>
      </c>
      <c r="E156" s="41"/>
      <c r="F156" s="251" t="s">
        <v>196</v>
      </c>
      <c r="G156" s="41"/>
      <c r="H156" s="41"/>
      <c r="I156" s="247"/>
      <c r="J156" s="41"/>
      <c r="K156" s="41"/>
      <c r="L156" s="42"/>
      <c r="M156" s="248"/>
      <c r="N156" s="249"/>
      <c r="O156" s="92"/>
      <c r="P156" s="92"/>
      <c r="Q156" s="92"/>
      <c r="R156" s="92"/>
      <c r="S156" s="92"/>
      <c r="T156" s="93"/>
      <c r="U156" s="39"/>
      <c r="V156" s="39"/>
      <c r="W156" s="39"/>
      <c r="X156" s="39"/>
      <c r="Y156" s="39"/>
      <c r="Z156" s="39"/>
      <c r="AA156" s="39"/>
      <c r="AB156" s="39"/>
      <c r="AC156" s="39"/>
      <c r="AD156" s="39"/>
      <c r="AE156" s="39"/>
      <c r="AT156" s="16" t="s">
        <v>145</v>
      </c>
      <c r="AU156" s="16" t="s">
        <v>85</v>
      </c>
    </row>
    <row r="157" s="2" customFormat="1">
      <c r="A157" s="39"/>
      <c r="B157" s="40"/>
      <c r="C157" s="41"/>
      <c r="D157" s="245" t="s">
        <v>147</v>
      </c>
      <c r="E157" s="41"/>
      <c r="F157" s="252" t="s">
        <v>197</v>
      </c>
      <c r="G157" s="41"/>
      <c r="H157" s="41"/>
      <c r="I157" s="247"/>
      <c r="J157" s="41"/>
      <c r="K157" s="41"/>
      <c r="L157" s="42"/>
      <c r="M157" s="248"/>
      <c r="N157" s="249"/>
      <c r="O157" s="92"/>
      <c r="P157" s="92"/>
      <c r="Q157" s="92"/>
      <c r="R157" s="92"/>
      <c r="S157" s="92"/>
      <c r="T157" s="93"/>
      <c r="U157" s="39"/>
      <c r="V157" s="39"/>
      <c r="W157" s="39"/>
      <c r="X157" s="39"/>
      <c r="Y157" s="39"/>
      <c r="Z157" s="39"/>
      <c r="AA157" s="39"/>
      <c r="AB157" s="39"/>
      <c r="AC157" s="39"/>
      <c r="AD157" s="39"/>
      <c r="AE157" s="39"/>
      <c r="AT157" s="16" t="s">
        <v>147</v>
      </c>
      <c r="AU157" s="16" t="s">
        <v>85</v>
      </c>
    </row>
    <row r="158" s="2" customFormat="1" ht="24.15" customHeight="1">
      <c r="A158" s="39"/>
      <c r="B158" s="40"/>
      <c r="C158" s="232" t="s">
        <v>198</v>
      </c>
      <c r="D158" s="232" t="s">
        <v>137</v>
      </c>
      <c r="E158" s="233" t="s">
        <v>199</v>
      </c>
      <c r="F158" s="234" t="s">
        <v>200</v>
      </c>
      <c r="G158" s="235" t="s">
        <v>140</v>
      </c>
      <c r="H158" s="236">
        <v>200</v>
      </c>
      <c r="I158" s="237"/>
      <c r="J158" s="238">
        <f>ROUND(I158*H158,2)</f>
        <v>0</v>
      </c>
      <c r="K158" s="239"/>
      <c r="L158" s="42"/>
      <c r="M158" s="240" t="s">
        <v>1</v>
      </c>
      <c r="N158" s="241" t="s">
        <v>42</v>
      </c>
      <c r="O158" s="92"/>
      <c r="P158" s="242">
        <f>O158*H158</f>
        <v>0</v>
      </c>
      <c r="Q158" s="242">
        <v>0</v>
      </c>
      <c r="R158" s="242">
        <f>Q158*H158</f>
        <v>0</v>
      </c>
      <c r="S158" s="242">
        <v>0</v>
      </c>
      <c r="T158" s="243">
        <f>S158*H158</f>
        <v>0</v>
      </c>
      <c r="U158" s="39"/>
      <c r="V158" s="39"/>
      <c r="W158" s="39"/>
      <c r="X158" s="39"/>
      <c r="Y158" s="39"/>
      <c r="Z158" s="39"/>
      <c r="AA158" s="39"/>
      <c r="AB158" s="39"/>
      <c r="AC158" s="39"/>
      <c r="AD158" s="39"/>
      <c r="AE158" s="39"/>
      <c r="AR158" s="244" t="s">
        <v>201</v>
      </c>
      <c r="AT158" s="244" t="s">
        <v>137</v>
      </c>
      <c r="AU158" s="244" t="s">
        <v>85</v>
      </c>
      <c r="AY158" s="16" t="s">
        <v>136</v>
      </c>
      <c r="BE158" s="144">
        <f>IF(N158="základní",J158,0)</f>
        <v>0</v>
      </c>
      <c r="BF158" s="144">
        <f>IF(N158="snížená",J158,0)</f>
        <v>0</v>
      </c>
      <c r="BG158" s="144">
        <f>IF(N158="zákl. přenesená",J158,0)</f>
        <v>0</v>
      </c>
      <c r="BH158" s="144">
        <f>IF(N158="sníž. přenesená",J158,0)</f>
        <v>0</v>
      </c>
      <c r="BI158" s="144">
        <f>IF(N158="nulová",J158,0)</f>
        <v>0</v>
      </c>
      <c r="BJ158" s="16" t="s">
        <v>85</v>
      </c>
      <c r="BK158" s="144">
        <f>ROUND(I158*H158,2)</f>
        <v>0</v>
      </c>
      <c r="BL158" s="16" t="s">
        <v>201</v>
      </c>
      <c r="BM158" s="244" t="s">
        <v>202</v>
      </c>
    </row>
    <row r="159" s="2" customFormat="1">
      <c r="A159" s="39"/>
      <c r="B159" s="40"/>
      <c r="C159" s="41"/>
      <c r="D159" s="245" t="s">
        <v>143</v>
      </c>
      <c r="E159" s="41"/>
      <c r="F159" s="246" t="s">
        <v>203</v>
      </c>
      <c r="G159" s="41"/>
      <c r="H159" s="41"/>
      <c r="I159" s="247"/>
      <c r="J159" s="41"/>
      <c r="K159" s="41"/>
      <c r="L159" s="42"/>
      <c r="M159" s="248"/>
      <c r="N159" s="249"/>
      <c r="O159" s="92"/>
      <c r="P159" s="92"/>
      <c r="Q159" s="92"/>
      <c r="R159" s="92"/>
      <c r="S159" s="92"/>
      <c r="T159" s="93"/>
      <c r="U159" s="39"/>
      <c r="V159" s="39"/>
      <c r="W159" s="39"/>
      <c r="X159" s="39"/>
      <c r="Y159" s="39"/>
      <c r="Z159" s="39"/>
      <c r="AA159" s="39"/>
      <c r="AB159" s="39"/>
      <c r="AC159" s="39"/>
      <c r="AD159" s="39"/>
      <c r="AE159" s="39"/>
      <c r="AT159" s="16" t="s">
        <v>143</v>
      </c>
      <c r="AU159" s="16" t="s">
        <v>85</v>
      </c>
    </row>
    <row r="160" s="2" customFormat="1">
      <c r="A160" s="39"/>
      <c r="B160" s="40"/>
      <c r="C160" s="41"/>
      <c r="D160" s="250" t="s">
        <v>145</v>
      </c>
      <c r="E160" s="41"/>
      <c r="F160" s="251" t="s">
        <v>204</v>
      </c>
      <c r="G160" s="41"/>
      <c r="H160" s="41"/>
      <c r="I160" s="247"/>
      <c r="J160" s="41"/>
      <c r="K160" s="41"/>
      <c r="L160" s="42"/>
      <c r="M160" s="248"/>
      <c r="N160" s="249"/>
      <c r="O160" s="92"/>
      <c r="P160" s="92"/>
      <c r="Q160" s="92"/>
      <c r="R160" s="92"/>
      <c r="S160" s="92"/>
      <c r="T160" s="93"/>
      <c r="U160" s="39"/>
      <c r="V160" s="39"/>
      <c r="W160" s="39"/>
      <c r="X160" s="39"/>
      <c r="Y160" s="39"/>
      <c r="Z160" s="39"/>
      <c r="AA160" s="39"/>
      <c r="AB160" s="39"/>
      <c r="AC160" s="39"/>
      <c r="AD160" s="39"/>
      <c r="AE160" s="39"/>
      <c r="AT160" s="16" t="s">
        <v>145</v>
      </c>
      <c r="AU160" s="16" t="s">
        <v>85</v>
      </c>
    </row>
    <row r="161" s="2" customFormat="1">
      <c r="A161" s="39"/>
      <c r="B161" s="40"/>
      <c r="C161" s="41"/>
      <c r="D161" s="245" t="s">
        <v>147</v>
      </c>
      <c r="E161" s="41"/>
      <c r="F161" s="252" t="s">
        <v>205</v>
      </c>
      <c r="G161" s="41"/>
      <c r="H161" s="41"/>
      <c r="I161" s="247"/>
      <c r="J161" s="41"/>
      <c r="K161" s="41"/>
      <c r="L161" s="42"/>
      <c r="M161" s="248"/>
      <c r="N161" s="249"/>
      <c r="O161" s="92"/>
      <c r="P161" s="92"/>
      <c r="Q161" s="92"/>
      <c r="R161" s="92"/>
      <c r="S161" s="92"/>
      <c r="T161" s="93"/>
      <c r="U161" s="39"/>
      <c r="V161" s="39"/>
      <c r="W161" s="39"/>
      <c r="X161" s="39"/>
      <c r="Y161" s="39"/>
      <c r="Z161" s="39"/>
      <c r="AA161" s="39"/>
      <c r="AB161" s="39"/>
      <c r="AC161" s="39"/>
      <c r="AD161" s="39"/>
      <c r="AE161" s="39"/>
      <c r="AT161" s="16" t="s">
        <v>147</v>
      </c>
      <c r="AU161" s="16" t="s">
        <v>85</v>
      </c>
    </row>
    <row r="162" s="2" customFormat="1" ht="24.15" customHeight="1">
      <c r="A162" s="39"/>
      <c r="B162" s="40"/>
      <c r="C162" s="232" t="s">
        <v>206</v>
      </c>
      <c r="D162" s="232" t="s">
        <v>137</v>
      </c>
      <c r="E162" s="233" t="s">
        <v>207</v>
      </c>
      <c r="F162" s="234" t="s">
        <v>208</v>
      </c>
      <c r="G162" s="235" t="s">
        <v>186</v>
      </c>
      <c r="H162" s="236">
        <v>187</v>
      </c>
      <c r="I162" s="237"/>
      <c r="J162" s="238">
        <f>ROUND(I162*H162,2)</f>
        <v>0</v>
      </c>
      <c r="K162" s="239"/>
      <c r="L162" s="42"/>
      <c r="M162" s="240" t="s">
        <v>1</v>
      </c>
      <c r="N162" s="241" t="s">
        <v>42</v>
      </c>
      <c r="O162" s="92"/>
      <c r="P162" s="242">
        <f>O162*H162</f>
        <v>0</v>
      </c>
      <c r="Q162" s="242">
        <v>0</v>
      </c>
      <c r="R162" s="242">
        <f>Q162*H162</f>
        <v>0</v>
      </c>
      <c r="S162" s="242">
        <v>0</v>
      </c>
      <c r="T162" s="243">
        <f>S162*H162</f>
        <v>0</v>
      </c>
      <c r="U162" s="39"/>
      <c r="V162" s="39"/>
      <c r="W162" s="39"/>
      <c r="X162" s="39"/>
      <c r="Y162" s="39"/>
      <c r="Z162" s="39"/>
      <c r="AA162" s="39"/>
      <c r="AB162" s="39"/>
      <c r="AC162" s="39"/>
      <c r="AD162" s="39"/>
      <c r="AE162" s="39"/>
      <c r="AR162" s="244" t="s">
        <v>141</v>
      </c>
      <c r="AT162" s="244" t="s">
        <v>137</v>
      </c>
      <c r="AU162" s="244" t="s">
        <v>85</v>
      </c>
      <c r="AY162" s="16" t="s">
        <v>136</v>
      </c>
      <c r="BE162" s="144">
        <f>IF(N162="základní",J162,0)</f>
        <v>0</v>
      </c>
      <c r="BF162" s="144">
        <f>IF(N162="snížená",J162,0)</f>
        <v>0</v>
      </c>
      <c r="BG162" s="144">
        <f>IF(N162="zákl. přenesená",J162,0)</f>
        <v>0</v>
      </c>
      <c r="BH162" s="144">
        <f>IF(N162="sníž. přenesená",J162,0)</f>
        <v>0</v>
      </c>
      <c r="BI162" s="144">
        <f>IF(N162="nulová",J162,0)</f>
        <v>0</v>
      </c>
      <c r="BJ162" s="16" t="s">
        <v>85</v>
      </c>
      <c r="BK162" s="144">
        <f>ROUND(I162*H162,2)</f>
        <v>0</v>
      </c>
      <c r="BL162" s="16" t="s">
        <v>141</v>
      </c>
      <c r="BM162" s="244" t="s">
        <v>209</v>
      </c>
    </row>
    <row r="163" s="2" customFormat="1">
      <c r="A163" s="39"/>
      <c r="B163" s="40"/>
      <c r="C163" s="41"/>
      <c r="D163" s="245" t="s">
        <v>143</v>
      </c>
      <c r="E163" s="41"/>
      <c r="F163" s="246" t="s">
        <v>210</v>
      </c>
      <c r="G163" s="41"/>
      <c r="H163" s="41"/>
      <c r="I163" s="247"/>
      <c r="J163" s="41"/>
      <c r="K163" s="41"/>
      <c r="L163" s="42"/>
      <c r="M163" s="248"/>
      <c r="N163" s="249"/>
      <c r="O163" s="92"/>
      <c r="P163" s="92"/>
      <c r="Q163" s="92"/>
      <c r="R163" s="92"/>
      <c r="S163" s="92"/>
      <c r="T163" s="93"/>
      <c r="U163" s="39"/>
      <c r="V163" s="39"/>
      <c r="W163" s="39"/>
      <c r="X163" s="39"/>
      <c r="Y163" s="39"/>
      <c r="Z163" s="39"/>
      <c r="AA163" s="39"/>
      <c r="AB163" s="39"/>
      <c r="AC163" s="39"/>
      <c r="AD163" s="39"/>
      <c r="AE163" s="39"/>
      <c r="AT163" s="16" t="s">
        <v>143</v>
      </c>
      <c r="AU163" s="16" t="s">
        <v>85</v>
      </c>
    </row>
    <row r="164" s="2" customFormat="1">
      <c r="A164" s="39"/>
      <c r="B164" s="40"/>
      <c r="C164" s="41"/>
      <c r="D164" s="250" t="s">
        <v>145</v>
      </c>
      <c r="E164" s="41"/>
      <c r="F164" s="251" t="s">
        <v>211</v>
      </c>
      <c r="G164" s="41"/>
      <c r="H164" s="41"/>
      <c r="I164" s="247"/>
      <c r="J164" s="41"/>
      <c r="K164" s="41"/>
      <c r="L164" s="42"/>
      <c r="M164" s="248"/>
      <c r="N164" s="249"/>
      <c r="O164" s="92"/>
      <c r="P164" s="92"/>
      <c r="Q164" s="92"/>
      <c r="R164" s="92"/>
      <c r="S164" s="92"/>
      <c r="T164" s="93"/>
      <c r="U164" s="39"/>
      <c r="V164" s="39"/>
      <c r="W164" s="39"/>
      <c r="X164" s="39"/>
      <c r="Y164" s="39"/>
      <c r="Z164" s="39"/>
      <c r="AA164" s="39"/>
      <c r="AB164" s="39"/>
      <c r="AC164" s="39"/>
      <c r="AD164" s="39"/>
      <c r="AE164" s="39"/>
      <c r="AT164" s="16" t="s">
        <v>145</v>
      </c>
      <c r="AU164" s="16" t="s">
        <v>85</v>
      </c>
    </row>
    <row r="165" s="2" customFormat="1">
      <c r="A165" s="39"/>
      <c r="B165" s="40"/>
      <c r="C165" s="41"/>
      <c r="D165" s="245" t="s">
        <v>147</v>
      </c>
      <c r="E165" s="41"/>
      <c r="F165" s="252" t="s">
        <v>212</v>
      </c>
      <c r="G165" s="41"/>
      <c r="H165" s="41"/>
      <c r="I165" s="247"/>
      <c r="J165" s="41"/>
      <c r="K165" s="41"/>
      <c r="L165" s="42"/>
      <c r="M165" s="248"/>
      <c r="N165" s="249"/>
      <c r="O165" s="92"/>
      <c r="P165" s="92"/>
      <c r="Q165" s="92"/>
      <c r="R165" s="92"/>
      <c r="S165" s="92"/>
      <c r="T165" s="93"/>
      <c r="U165" s="39"/>
      <c r="V165" s="39"/>
      <c r="W165" s="39"/>
      <c r="X165" s="39"/>
      <c r="Y165" s="39"/>
      <c r="Z165" s="39"/>
      <c r="AA165" s="39"/>
      <c r="AB165" s="39"/>
      <c r="AC165" s="39"/>
      <c r="AD165" s="39"/>
      <c r="AE165" s="39"/>
      <c r="AT165" s="16" t="s">
        <v>147</v>
      </c>
      <c r="AU165" s="16" t="s">
        <v>85</v>
      </c>
    </row>
    <row r="166" s="2" customFormat="1" ht="24.15" customHeight="1">
      <c r="A166" s="39"/>
      <c r="B166" s="40"/>
      <c r="C166" s="232" t="s">
        <v>213</v>
      </c>
      <c r="D166" s="232" t="s">
        <v>137</v>
      </c>
      <c r="E166" s="233" t="s">
        <v>214</v>
      </c>
      <c r="F166" s="234" t="s">
        <v>215</v>
      </c>
      <c r="G166" s="235" t="s">
        <v>140</v>
      </c>
      <c r="H166" s="236">
        <v>800</v>
      </c>
      <c r="I166" s="237"/>
      <c r="J166" s="238">
        <f>ROUND(I166*H166,2)</f>
        <v>0</v>
      </c>
      <c r="K166" s="239"/>
      <c r="L166" s="42"/>
      <c r="M166" s="240" t="s">
        <v>1</v>
      </c>
      <c r="N166" s="241" t="s">
        <v>42</v>
      </c>
      <c r="O166" s="92"/>
      <c r="P166" s="242">
        <f>O166*H166</f>
        <v>0</v>
      </c>
      <c r="Q166" s="242">
        <v>0</v>
      </c>
      <c r="R166" s="242">
        <f>Q166*H166</f>
        <v>0</v>
      </c>
      <c r="S166" s="242">
        <v>0</v>
      </c>
      <c r="T166" s="243">
        <f>S166*H166</f>
        <v>0</v>
      </c>
      <c r="U166" s="39"/>
      <c r="V166" s="39"/>
      <c r="W166" s="39"/>
      <c r="X166" s="39"/>
      <c r="Y166" s="39"/>
      <c r="Z166" s="39"/>
      <c r="AA166" s="39"/>
      <c r="AB166" s="39"/>
      <c r="AC166" s="39"/>
      <c r="AD166" s="39"/>
      <c r="AE166" s="39"/>
      <c r="AR166" s="244" t="s">
        <v>201</v>
      </c>
      <c r="AT166" s="244" t="s">
        <v>137</v>
      </c>
      <c r="AU166" s="244" t="s">
        <v>85</v>
      </c>
      <c r="AY166" s="16" t="s">
        <v>136</v>
      </c>
      <c r="BE166" s="144">
        <f>IF(N166="základní",J166,0)</f>
        <v>0</v>
      </c>
      <c r="BF166" s="144">
        <f>IF(N166="snížená",J166,0)</f>
        <v>0</v>
      </c>
      <c r="BG166" s="144">
        <f>IF(N166="zákl. přenesená",J166,0)</f>
        <v>0</v>
      </c>
      <c r="BH166" s="144">
        <f>IF(N166="sníž. přenesená",J166,0)</f>
        <v>0</v>
      </c>
      <c r="BI166" s="144">
        <f>IF(N166="nulová",J166,0)</f>
        <v>0</v>
      </c>
      <c r="BJ166" s="16" t="s">
        <v>85</v>
      </c>
      <c r="BK166" s="144">
        <f>ROUND(I166*H166,2)</f>
        <v>0</v>
      </c>
      <c r="BL166" s="16" t="s">
        <v>201</v>
      </c>
      <c r="BM166" s="244" t="s">
        <v>216</v>
      </c>
    </row>
    <row r="167" s="2" customFormat="1">
      <c r="A167" s="39"/>
      <c r="B167" s="40"/>
      <c r="C167" s="41"/>
      <c r="D167" s="245" t="s">
        <v>143</v>
      </c>
      <c r="E167" s="41"/>
      <c r="F167" s="246" t="s">
        <v>217</v>
      </c>
      <c r="G167" s="41"/>
      <c r="H167" s="41"/>
      <c r="I167" s="247"/>
      <c r="J167" s="41"/>
      <c r="K167" s="41"/>
      <c r="L167" s="42"/>
      <c r="M167" s="248"/>
      <c r="N167" s="249"/>
      <c r="O167" s="92"/>
      <c r="P167" s="92"/>
      <c r="Q167" s="92"/>
      <c r="R167" s="92"/>
      <c r="S167" s="92"/>
      <c r="T167" s="93"/>
      <c r="U167" s="39"/>
      <c r="V167" s="39"/>
      <c r="W167" s="39"/>
      <c r="X167" s="39"/>
      <c r="Y167" s="39"/>
      <c r="Z167" s="39"/>
      <c r="AA167" s="39"/>
      <c r="AB167" s="39"/>
      <c r="AC167" s="39"/>
      <c r="AD167" s="39"/>
      <c r="AE167" s="39"/>
      <c r="AT167" s="16" t="s">
        <v>143</v>
      </c>
      <c r="AU167" s="16" t="s">
        <v>85</v>
      </c>
    </row>
    <row r="168" s="2" customFormat="1">
      <c r="A168" s="39"/>
      <c r="B168" s="40"/>
      <c r="C168" s="41"/>
      <c r="D168" s="250" t="s">
        <v>145</v>
      </c>
      <c r="E168" s="41"/>
      <c r="F168" s="251" t="s">
        <v>218</v>
      </c>
      <c r="G168" s="41"/>
      <c r="H168" s="41"/>
      <c r="I168" s="247"/>
      <c r="J168" s="41"/>
      <c r="K168" s="41"/>
      <c r="L168" s="42"/>
      <c r="M168" s="248"/>
      <c r="N168" s="249"/>
      <c r="O168" s="92"/>
      <c r="P168" s="92"/>
      <c r="Q168" s="92"/>
      <c r="R168" s="92"/>
      <c r="S168" s="92"/>
      <c r="T168" s="93"/>
      <c r="U168" s="39"/>
      <c r="V168" s="39"/>
      <c r="W168" s="39"/>
      <c r="X168" s="39"/>
      <c r="Y168" s="39"/>
      <c r="Z168" s="39"/>
      <c r="AA168" s="39"/>
      <c r="AB168" s="39"/>
      <c r="AC168" s="39"/>
      <c r="AD168" s="39"/>
      <c r="AE168" s="39"/>
      <c r="AT168" s="16" t="s">
        <v>145</v>
      </c>
      <c r="AU168" s="16" t="s">
        <v>85</v>
      </c>
    </row>
    <row r="169" s="2" customFormat="1">
      <c r="A169" s="39"/>
      <c r="B169" s="40"/>
      <c r="C169" s="41"/>
      <c r="D169" s="245" t="s">
        <v>147</v>
      </c>
      <c r="E169" s="41"/>
      <c r="F169" s="252" t="s">
        <v>205</v>
      </c>
      <c r="G169" s="41"/>
      <c r="H169" s="41"/>
      <c r="I169" s="247"/>
      <c r="J169" s="41"/>
      <c r="K169" s="41"/>
      <c r="L169" s="42"/>
      <c r="M169" s="248"/>
      <c r="N169" s="249"/>
      <c r="O169" s="92"/>
      <c r="P169" s="92"/>
      <c r="Q169" s="92"/>
      <c r="R169" s="92"/>
      <c r="S169" s="92"/>
      <c r="T169" s="93"/>
      <c r="U169" s="39"/>
      <c r="V169" s="39"/>
      <c r="W169" s="39"/>
      <c r="X169" s="39"/>
      <c r="Y169" s="39"/>
      <c r="Z169" s="39"/>
      <c r="AA169" s="39"/>
      <c r="AB169" s="39"/>
      <c r="AC169" s="39"/>
      <c r="AD169" s="39"/>
      <c r="AE169" s="39"/>
      <c r="AT169" s="16" t="s">
        <v>147</v>
      </c>
      <c r="AU169" s="16" t="s">
        <v>85</v>
      </c>
    </row>
    <row r="170" s="13" customFormat="1">
      <c r="A170" s="13"/>
      <c r="B170" s="253"/>
      <c r="C170" s="254"/>
      <c r="D170" s="245" t="s">
        <v>219</v>
      </c>
      <c r="E170" s="255" t="s">
        <v>1</v>
      </c>
      <c r="F170" s="256" t="s">
        <v>220</v>
      </c>
      <c r="G170" s="254"/>
      <c r="H170" s="257">
        <v>800</v>
      </c>
      <c r="I170" s="258"/>
      <c r="J170" s="254"/>
      <c r="K170" s="254"/>
      <c r="L170" s="259"/>
      <c r="M170" s="260"/>
      <c r="N170" s="261"/>
      <c r="O170" s="261"/>
      <c r="P170" s="261"/>
      <c r="Q170" s="261"/>
      <c r="R170" s="261"/>
      <c r="S170" s="261"/>
      <c r="T170" s="262"/>
      <c r="U170" s="13"/>
      <c r="V170" s="13"/>
      <c r="W170" s="13"/>
      <c r="X170" s="13"/>
      <c r="Y170" s="13"/>
      <c r="Z170" s="13"/>
      <c r="AA170" s="13"/>
      <c r="AB170" s="13"/>
      <c r="AC170" s="13"/>
      <c r="AD170" s="13"/>
      <c r="AE170" s="13"/>
      <c r="AT170" s="263" t="s">
        <v>219</v>
      </c>
      <c r="AU170" s="263" t="s">
        <v>85</v>
      </c>
      <c r="AV170" s="13" t="s">
        <v>87</v>
      </c>
      <c r="AW170" s="13" t="s">
        <v>32</v>
      </c>
      <c r="AX170" s="13" t="s">
        <v>85</v>
      </c>
      <c r="AY170" s="263" t="s">
        <v>136</v>
      </c>
    </row>
    <row r="171" s="2" customFormat="1" ht="33" customHeight="1">
      <c r="A171" s="39"/>
      <c r="B171" s="40"/>
      <c r="C171" s="232" t="s">
        <v>221</v>
      </c>
      <c r="D171" s="232" t="s">
        <v>137</v>
      </c>
      <c r="E171" s="233" t="s">
        <v>222</v>
      </c>
      <c r="F171" s="234" t="s">
        <v>223</v>
      </c>
      <c r="G171" s="235" t="s">
        <v>186</v>
      </c>
      <c r="H171" s="236">
        <v>110</v>
      </c>
      <c r="I171" s="237"/>
      <c r="J171" s="238">
        <f>ROUND(I171*H171,2)</f>
        <v>0</v>
      </c>
      <c r="K171" s="239"/>
      <c r="L171" s="42"/>
      <c r="M171" s="240" t="s">
        <v>1</v>
      </c>
      <c r="N171" s="241" t="s">
        <v>42</v>
      </c>
      <c r="O171" s="92"/>
      <c r="P171" s="242">
        <f>O171*H171</f>
        <v>0</v>
      </c>
      <c r="Q171" s="242">
        <v>0</v>
      </c>
      <c r="R171" s="242">
        <f>Q171*H171</f>
        <v>0</v>
      </c>
      <c r="S171" s="242">
        <v>0</v>
      </c>
      <c r="T171" s="243">
        <f>S171*H171</f>
        <v>0</v>
      </c>
      <c r="U171" s="39"/>
      <c r="V171" s="39"/>
      <c r="W171" s="39"/>
      <c r="X171" s="39"/>
      <c r="Y171" s="39"/>
      <c r="Z171" s="39"/>
      <c r="AA171" s="39"/>
      <c r="AB171" s="39"/>
      <c r="AC171" s="39"/>
      <c r="AD171" s="39"/>
      <c r="AE171" s="39"/>
      <c r="AR171" s="244" t="s">
        <v>141</v>
      </c>
      <c r="AT171" s="244" t="s">
        <v>137</v>
      </c>
      <c r="AU171" s="244" t="s">
        <v>85</v>
      </c>
      <c r="AY171" s="16" t="s">
        <v>136</v>
      </c>
      <c r="BE171" s="144">
        <f>IF(N171="základní",J171,0)</f>
        <v>0</v>
      </c>
      <c r="BF171" s="144">
        <f>IF(N171="snížená",J171,0)</f>
        <v>0</v>
      </c>
      <c r="BG171" s="144">
        <f>IF(N171="zákl. přenesená",J171,0)</f>
        <v>0</v>
      </c>
      <c r="BH171" s="144">
        <f>IF(N171="sníž. přenesená",J171,0)</f>
        <v>0</v>
      </c>
      <c r="BI171" s="144">
        <f>IF(N171="nulová",J171,0)</f>
        <v>0</v>
      </c>
      <c r="BJ171" s="16" t="s">
        <v>85</v>
      </c>
      <c r="BK171" s="144">
        <f>ROUND(I171*H171,2)</f>
        <v>0</v>
      </c>
      <c r="BL171" s="16" t="s">
        <v>141</v>
      </c>
      <c r="BM171" s="244" t="s">
        <v>224</v>
      </c>
    </row>
    <row r="172" s="2" customFormat="1">
      <c r="A172" s="39"/>
      <c r="B172" s="40"/>
      <c r="C172" s="41"/>
      <c r="D172" s="245" t="s">
        <v>143</v>
      </c>
      <c r="E172" s="41"/>
      <c r="F172" s="246" t="s">
        <v>225</v>
      </c>
      <c r="G172" s="41"/>
      <c r="H172" s="41"/>
      <c r="I172" s="247"/>
      <c r="J172" s="41"/>
      <c r="K172" s="41"/>
      <c r="L172" s="42"/>
      <c r="M172" s="248"/>
      <c r="N172" s="249"/>
      <c r="O172" s="92"/>
      <c r="P172" s="92"/>
      <c r="Q172" s="92"/>
      <c r="R172" s="92"/>
      <c r="S172" s="92"/>
      <c r="T172" s="93"/>
      <c r="U172" s="39"/>
      <c r="V172" s="39"/>
      <c r="W172" s="39"/>
      <c r="X172" s="39"/>
      <c r="Y172" s="39"/>
      <c r="Z172" s="39"/>
      <c r="AA172" s="39"/>
      <c r="AB172" s="39"/>
      <c r="AC172" s="39"/>
      <c r="AD172" s="39"/>
      <c r="AE172" s="39"/>
      <c r="AT172" s="16" t="s">
        <v>143</v>
      </c>
      <c r="AU172" s="16" t="s">
        <v>85</v>
      </c>
    </row>
    <row r="173" s="2" customFormat="1">
      <c r="A173" s="39"/>
      <c r="B173" s="40"/>
      <c r="C173" s="41"/>
      <c r="D173" s="250" t="s">
        <v>145</v>
      </c>
      <c r="E173" s="41"/>
      <c r="F173" s="251" t="s">
        <v>226</v>
      </c>
      <c r="G173" s="41"/>
      <c r="H173" s="41"/>
      <c r="I173" s="247"/>
      <c r="J173" s="41"/>
      <c r="K173" s="41"/>
      <c r="L173" s="42"/>
      <c r="M173" s="248"/>
      <c r="N173" s="249"/>
      <c r="O173" s="92"/>
      <c r="P173" s="92"/>
      <c r="Q173" s="92"/>
      <c r="R173" s="92"/>
      <c r="S173" s="92"/>
      <c r="T173" s="93"/>
      <c r="U173" s="39"/>
      <c r="V173" s="39"/>
      <c r="W173" s="39"/>
      <c r="X173" s="39"/>
      <c r="Y173" s="39"/>
      <c r="Z173" s="39"/>
      <c r="AA173" s="39"/>
      <c r="AB173" s="39"/>
      <c r="AC173" s="39"/>
      <c r="AD173" s="39"/>
      <c r="AE173" s="39"/>
      <c r="AT173" s="16" t="s">
        <v>145</v>
      </c>
      <c r="AU173" s="16" t="s">
        <v>85</v>
      </c>
    </row>
    <row r="174" s="2" customFormat="1">
      <c r="A174" s="39"/>
      <c r="B174" s="40"/>
      <c r="C174" s="41"/>
      <c r="D174" s="245" t="s">
        <v>147</v>
      </c>
      <c r="E174" s="41"/>
      <c r="F174" s="252" t="s">
        <v>212</v>
      </c>
      <c r="G174" s="41"/>
      <c r="H174" s="41"/>
      <c r="I174" s="247"/>
      <c r="J174" s="41"/>
      <c r="K174" s="41"/>
      <c r="L174" s="42"/>
      <c r="M174" s="248"/>
      <c r="N174" s="249"/>
      <c r="O174" s="92"/>
      <c r="P174" s="92"/>
      <c r="Q174" s="92"/>
      <c r="R174" s="92"/>
      <c r="S174" s="92"/>
      <c r="T174" s="93"/>
      <c r="U174" s="39"/>
      <c r="V174" s="39"/>
      <c r="W174" s="39"/>
      <c r="X174" s="39"/>
      <c r="Y174" s="39"/>
      <c r="Z174" s="39"/>
      <c r="AA174" s="39"/>
      <c r="AB174" s="39"/>
      <c r="AC174" s="39"/>
      <c r="AD174" s="39"/>
      <c r="AE174" s="39"/>
      <c r="AT174" s="16" t="s">
        <v>147</v>
      </c>
      <c r="AU174" s="16" t="s">
        <v>85</v>
      </c>
    </row>
    <row r="175" s="13" customFormat="1">
      <c r="A175" s="13"/>
      <c r="B175" s="253"/>
      <c r="C175" s="254"/>
      <c r="D175" s="245" t="s">
        <v>219</v>
      </c>
      <c r="E175" s="255" t="s">
        <v>1</v>
      </c>
      <c r="F175" s="256" t="s">
        <v>227</v>
      </c>
      <c r="G175" s="254"/>
      <c r="H175" s="257">
        <v>110</v>
      </c>
      <c r="I175" s="258"/>
      <c r="J175" s="254"/>
      <c r="K175" s="254"/>
      <c r="L175" s="259"/>
      <c r="M175" s="260"/>
      <c r="N175" s="261"/>
      <c r="O175" s="261"/>
      <c r="P175" s="261"/>
      <c r="Q175" s="261"/>
      <c r="R175" s="261"/>
      <c r="S175" s="261"/>
      <c r="T175" s="262"/>
      <c r="U175" s="13"/>
      <c r="V175" s="13"/>
      <c r="W175" s="13"/>
      <c r="X175" s="13"/>
      <c r="Y175" s="13"/>
      <c r="Z175" s="13"/>
      <c r="AA175" s="13"/>
      <c r="AB175" s="13"/>
      <c r="AC175" s="13"/>
      <c r="AD175" s="13"/>
      <c r="AE175" s="13"/>
      <c r="AT175" s="263" t="s">
        <v>219</v>
      </c>
      <c r="AU175" s="263" t="s">
        <v>85</v>
      </c>
      <c r="AV175" s="13" t="s">
        <v>87</v>
      </c>
      <c r="AW175" s="13" t="s">
        <v>32</v>
      </c>
      <c r="AX175" s="13" t="s">
        <v>85</v>
      </c>
      <c r="AY175" s="263" t="s">
        <v>136</v>
      </c>
    </row>
    <row r="176" s="2" customFormat="1" ht="33" customHeight="1">
      <c r="A176" s="39"/>
      <c r="B176" s="40"/>
      <c r="C176" s="232" t="s">
        <v>228</v>
      </c>
      <c r="D176" s="232" t="s">
        <v>137</v>
      </c>
      <c r="E176" s="233" t="s">
        <v>229</v>
      </c>
      <c r="F176" s="234" t="s">
        <v>230</v>
      </c>
      <c r="G176" s="235" t="s">
        <v>186</v>
      </c>
      <c r="H176" s="236">
        <v>3195.2199999999998</v>
      </c>
      <c r="I176" s="237"/>
      <c r="J176" s="238">
        <f>ROUND(I176*H176,2)</f>
        <v>0</v>
      </c>
      <c r="K176" s="239"/>
      <c r="L176" s="42"/>
      <c r="M176" s="240" t="s">
        <v>1</v>
      </c>
      <c r="N176" s="241" t="s">
        <v>42</v>
      </c>
      <c r="O176" s="92"/>
      <c r="P176" s="242">
        <f>O176*H176</f>
        <v>0</v>
      </c>
      <c r="Q176" s="242">
        <v>0</v>
      </c>
      <c r="R176" s="242">
        <f>Q176*H176</f>
        <v>0</v>
      </c>
      <c r="S176" s="242">
        <v>0</v>
      </c>
      <c r="T176" s="243">
        <f>S176*H176</f>
        <v>0</v>
      </c>
      <c r="U176" s="39"/>
      <c r="V176" s="39"/>
      <c r="W176" s="39"/>
      <c r="X176" s="39"/>
      <c r="Y176" s="39"/>
      <c r="Z176" s="39"/>
      <c r="AA176" s="39"/>
      <c r="AB176" s="39"/>
      <c r="AC176" s="39"/>
      <c r="AD176" s="39"/>
      <c r="AE176" s="39"/>
      <c r="AR176" s="244" t="s">
        <v>141</v>
      </c>
      <c r="AT176" s="244" t="s">
        <v>137</v>
      </c>
      <c r="AU176" s="244" t="s">
        <v>85</v>
      </c>
      <c r="AY176" s="16" t="s">
        <v>136</v>
      </c>
      <c r="BE176" s="144">
        <f>IF(N176="základní",J176,0)</f>
        <v>0</v>
      </c>
      <c r="BF176" s="144">
        <f>IF(N176="snížená",J176,0)</f>
        <v>0</v>
      </c>
      <c r="BG176" s="144">
        <f>IF(N176="zákl. přenesená",J176,0)</f>
        <v>0</v>
      </c>
      <c r="BH176" s="144">
        <f>IF(N176="sníž. přenesená",J176,0)</f>
        <v>0</v>
      </c>
      <c r="BI176" s="144">
        <f>IF(N176="nulová",J176,0)</f>
        <v>0</v>
      </c>
      <c r="BJ176" s="16" t="s">
        <v>85</v>
      </c>
      <c r="BK176" s="144">
        <f>ROUND(I176*H176,2)</f>
        <v>0</v>
      </c>
      <c r="BL176" s="16" t="s">
        <v>141</v>
      </c>
      <c r="BM176" s="244" t="s">
        <v>231</v>
      </c>
    </row>
    <row r="177" s="2" customFormat="1">
      <c r="A177" s="39"/>
      <c r="B177" s="40"/>
      <c r="C177" s="41"/>
      <c r="D177" s="245" t="s">
        <v>143</v>
      </c>
      <c r="E177" s="41"/>
      <c r="F177" s="246" t="s">
        <v>232</v>
      </c>
      <c r="G177" s="41"/>
      <c r="H177" s="41"/>
      <c r="I177" s="247"/>
      <c r="J177" s="41"/>
      <c r="K177" s="41"/>
      <c r="L177" s="42"/>
      <c r="M177" s="248"/>
      <c r="N177" s="249"/>
      <c r="O177" s="92"/>
      <c r="P177" s="92"/>
      <c r="Q177" s="92"/>
      <c r="R177" s="92"/>
      <c r="S177" s="92"/>
      <c r="T177" s="93"/>
      <c r="U177" s="39"/>
      <c r="V177" s="39"/>
      <c r="W177" s="39"/>
      <c r="X177" s="39"/>
      <c r="Y177" s="39"/>
      <c r="Z177" s="39"/>
      <c r="AA177" s="39"/>
      <c r="AB177" s="39"/>
      <c r="AC177" s="39"/>
      <c r="AD177" s="39"/>
      <c r="AE177" s="39"/>
      <c r="AT177" s="16" t="s">
        <v>143</v>
      </c>
      <c r="AU177" s="16" t="s">
        <v>85</v>
      </c>
    </row>
    <row r="178" s="2" customFormat="1">
      <c r="A178" s="39"/>
      <c r="B178" s="40"/>
      <c r="C178" s="41"/>
      <c r="D178" s="250" t="s">
        <v>145</v>
      </c>
      <c r="E178" s="41"/>
      <c r="F178" s="251" t="s">
        <v>233</v>
      </c>
      <c r="G178" s="41"/>
      <c r="H178" s="41"/>
      <c r="I178" s="247"/>
      <c r="J178" s="41"/>
      <c r="K178" s="41"/>
      <c r="L178" s="42"/>
      <c r="M178" s="248"/>
      <c r="N178" s="249"/>
      <c r="O178" s="92"/>
      <c r="P178" s="92"/>
      <c r="Q178" s="92"/>
      <c r="R178" s="92"/>
      <c r="S178" s="92"/>
      <c r="T178" s="93"/>
      <c r="U178" s="39"/>
      <c r="V178" s="39"/>
      <c r="W178" s="39"/>
      <c r="X178" s="39"/>
      <c r="Y178" s="39"/>
      <c r="Z178" s="39"/>
      <c r="AA178" s="39"/>
      <c r="AB178" s="39"/>
      <c r="AC178" s="39"/>
      <c r="AD178" s="39"/>
      <c r="AE178" s="39"/>
      <c r="AT178" s="16" t="s">
        <v>145</v>
      </c>
      <c r="AU178" s="16" t="s">
        <v>85</v>
      </c>
    </row>
    <row r="179" s="2" customFormat="1">
      <c r="A179" s="39"/>
      <c r="B179" s="40"/>
      <c r="C179" s="41"/>
      <c r="D179" s="245" t="s">
        <v>147</v>
      </c>
      <c r="E179" s="41"/>
      <c r="F179" s="252" t="s">
        <v>212</v>
      </c>
      <c r="G179" s="41"/>
      <c r="H179" s="41"/>
      <c r="I179" s="247"/>
      <c r="J179" s="41"/>
      <c r="K179" s="41"/>
      <c r="L179" s="42"/>
      <c r="M179" s="248"/>
      <c r="N179" s="249"/>
      <c r="O179" s="92"/>
      <c r="P179" s="92"/>
      <c r="Q179" s="92"/>
      <c r="R179" s="92"/>
      <c r="S179" s="92"/>
      <c r="T179" s="93"/>
      <c r="U179" s="39"/>
      <c r="V179" s="39"/>
      <c r="W179" s="39"/>
      <c r="X179" s="39"/>
      <c r="Y179" s="39"/>
      <c r="Z179" s="39"/>
      <c r="AA179" s="39"/>
      <c r="AB179" s="39"/>
      <c r="AC179" s="39"/>
      <c r="AD179" s="39"/>
      <c r="AE179" s="39"/>
      <c r="AT179" s="16" t="s">
        <v>147</v>
      </c>
      <c r="AU179" s="16" t="s">
        <v>85</v>
      </c>
    </row>
    <row r="180" s="2" customFormat="1" ht="37.8" customHeight="1">
      <c r="A180" s="39"/>
      <c r="B180" s="40"/>
      <c r="C180" s="232" t="s">
        <v>234</v>
      </c>
      <c r="D180" s="232" t="s">
        <v>137</v>
      </c>
      <c r="E180" s="233" t="s">
        <v>235</v>
      </c>
      <c r="F180" s="234" t="s">
        <v>236</v>
      </c>
      <c r="G180" s="235" t="s">
        <v>186</v>
      </c>
      <c r="H180" s="236">
        <v>51123.519999999997</v>
      </c>
      <c r="I180" s="237"/>
      <c r="J180" s="238">
        <f>ROUND(I180*H180,2)</f>
        <v>0</v>
      </c>
      <c r="K180" s="239"/>
      <c r="L180" s="42"/>
      <c r="M180" s="240" t="s">
        <v>1</v>
      </c>
      <c r="N180" s="241" t="s">
        <v>42</v>
      </c>
      <c r="O180" s="92"/>
      <c r="P180" s="242">
        <f>O180*H180</f>
        <v>0</v>
      </c>
      <c r="Q180" s="242">
        <v>0</v>
      </c>
      <c r="R180" s="242">
        <f>Q180*H180</f>
        <v>0</v>
      </c>
      <c r="S180" s="242">
        <v>0</v>
      </c>
      <c r="T180" s="243">
        <f>S180*H180</f>
        <v>0</v>
      </c>
      <c r="U180" s="39"/>
      <c r="V180" s="39"/>
      <c r="W180" s="39"/>
      <c r="X180" s="39"/>
      <c r="Y180" s="39"/>
      <c r="Z180" s="39"/>
      <c r="AA180" s="39"/>
      <c r="AB180" s="39"/>
      <c r="AC180" s="39"/>
      <c r="AD180" s="39"/>
      <c r="AE180" s="39"/>
      <c r="AR180" s="244" t="s">
        <v>141</v>
      </c>
      <c r="AT180" s="244" t="s">
        <v>137</v>
      </c>
      <c r="AU180" s="244" t="s">
        <v>85</v>
      </c>
      <c r="AY180" s="16" t="s">
        <v>136</v>
      </c>
      <c r="BE180" s="144">
        <f>IF(N180="základní",J180,0)</f>
        <v>0</v>
      </c>
      <c r="BF180" s="144">
        <f>IF(N180="snížená",J180,0)</f>
        <v>0</v>
      </c>
      <c r="BG180" s="144">
        <f>IF(N180="zákl. přenesená",J180,0)</f>
        <v>0</v>
      </c>
      <c r="BH180" s="144">
        <f>IF(N180="sníž. přenesená",J180,0)</f>
        <v>0</v>
      </c>
      <c r="BI180" s="144">
        <f>IF(N180="nulová",J180,0)</f>
        <v>0</v>
      </c>
      <c r="BJ180" s="16" t="s">
        <v>85</v>
      </c>
      <c r="BK180" s="144">
        <f>ROUND(I180*H180,2)</f>
        <v>0</v>
      </c>
      <c r="BL180" s="16" t="s">
        <v>141</v>
      </c>
      <c r="BM180" s="244" t="s">
        <v>237</v>
      </c>
    </row>
    <row r="181" s="2" customFormat="1">
      <c r="A181" s="39"/>
      <c r="B181" s="40"/>
      <c r="C181" s="41"/>
      <c r="D181" s="245" t="s">
        <v>143</v>
      </c>
      <c r="E181" s="41"/>
      <c r="F181" s="246" t="s">
        <v>238</v>
      </c>
      <c r="G181" s="41"/>
      <c r="H181" s="41"/>
      <c r="I181" s="247"/>
      <c r="J181" s="41"/>
      <c r="K181" s="41"/>
      <c r="L181" s="42"/>
      <c r="M181" s="248"/>
      <c r="N181" s="249"/>
      <c r="O181" s="92"/>
      <c r="P181" s="92"/>
      <c r="Q181" s="92"/>
      <c r="R181" s="92"/>
      <c r="S181" s="92"/>
      <c r="T181" s="93"/>
      <c r="U181" s="39"/>
      <c r="V181" s="39"/>
      <c r="W181" s="39"/>
      <c r="X181" s="39"/>
      <c r="Y181" s="39"/>
      <c r="Z181" s="39"/>
      <c r="AA181" s="39"/>
      <c r="AB181" s="39"/>
      <c r="AC181" s="39"/>
      <c r="AD181" s="39"/>
      <c r="AE181" s="39"/>
      <c r="AT181" s="16" t="s">
        <v>143</v>
      </c>
      <c r="AU181" s="16" t="s">
        <v>85</v>
      </c>
    </row>
    <row r="182" s="2" customFormat="1">
      <c r="A182" s="39"/>
      <c r="B182" s="40"/>
      <c r="C182" s="41"/>
      <c r="D182" s="250" t="s">
        <v>145</v>
      </c>
      <c r="E182" s="41"/>
      <c r="F182" s="251" t="s">
        <v>239</v>
      </c>
      <c r="G182" s="41"/>
      <c r="H182" s="41"/>
      <c r="I182" s="247"/>
      <c r="J182" s="41"/>
      <c r="K182" s="41"/>
      <c r="L182" s="42"/>
      <c r="M182" s="248"/>
      <c r="N182" s="249"/>
      <c r="O182" s="92"/>
      <c r="P182" s="92"/>
      <c r="Q182" s="92"/>
      <c r="R182" s="92"/>
      <c r="S182" s="92"/>
      <c r="T182" s="93"/>
      <c r="U182" s="39"/>
      <c r="V182" s="39"/>
      <c r="W182" s="39"/>
      <c r="X182" s="39"/>
      <c r="Y182" s="39"/>
      <c r="Z182" s="39"/>
      <c r="AA182" s="39"/>
      <c r="AB182" s="39"/>
      <c r="AC182" s="39"/>
      <c r="AD182" s="39"/>
      <c r="AE182" s="39"/>
      <c r="AT182" s="16" t="s">
        <v>145</v>
      </c>
      <c r="AU182" s="16" t="s">
        <v>85</v>
      </c>
    </row>
    <row r="183" s="2" customFormat="1">
      <c r="A183" s="39"/>
      <c r="B183" s="40"/>
      <c r="C183" s="41"/>
      <c r="D183" s="245" t="s">
        <v>147</v>
      </c>
      <c r="E183" s="41"/>
      <c r="F183" s="252" t="s">
        <v>212</v>
      </c>
      <c r="G183" s="41"/>
      <c r="H183" s="41"/>
      <c r="I183" s="247"/>
      <c r="J183" s="41"/>
      <c r="K183" s="41"/>
      <c r="L183" s="42"/>
      <c r="M183" s="248"/>
      <c r="N183" s="249"/>
      <c r="O183" s="92"/>
      <c r="P183" s="92"/>
      <c r="Q183" s="92"/>
      <c r="R183" s="92"/>
      <c r="S183" s="92"/>
      <c r="T183" s="93"/>
      <c r="U183" s="39"/>
      <c r="V183" s="39"/>
      <c r="W183" s="39"/>
      <c r="X183" s="39"/>
      <c r="Y183" s="39"/>
      <c r="Z183" s="39"/>
      <c r="AA183" s="39"/>
      <c r="AB183" s="39"/>
      <c r="AC183" s="39"/>
      <c r="AD183" s="39"/>
      <c r="AE183" s="39"/>
      <c r="AT183" s="16" t="s">
        <v>147</v>
      </c>
      <c r="AU183" s="16" t="s">
        <v>85</v>
      </c>
    </row>
    <row r="184" s="13" customFormat="1">
      <c r="A184" s="13"/>
      <c r="B184" s="253"/>
      <c r="C184" s="254"/>
      <c r="D184" s="245" t="s">
        <v>219</v>
      </c>
      <c r="E184" s="255" t="s">
        <v>1</v>
      </c>
      <c r="F184" s="256" t="s">
        <v>240</v>
      </c>
      <c r="G184" s="254"/>
      <c r="H184" s="257">
        <v>51123.519999999997</v>
      </c>
      <c r="I184" s="258"/>
      <c r="J184" s="254"/>
      <c r="K184" s="254"/>
      <c r="L184" s="259"/>
      <c r="M184" s="260"/>
      <c r="N184" s="261"/>
      <c r="O184" s="261"/>
      <c r="P184" s="261"/>
      <c r="Q184" s="261"/>
      <c r="R184" s="261"/>
      <c r="S184" s="261"/>
      <c r="T184" s="262"/>
      <c r="U184" s="13"/>
      <c r="V184" s="13"/>
      <c r="W184" s="13"/>
      <c r="X184" s="13"/>
      <c r="Y184" s="13"/>
      <c r="Z184" s="13"/>
      <c r="AA184" s="13"/>
      <c r="AB184" s="13"/>
      <c r="AC184" s="13"/>
      <c r="AD184" s="13"/>
      <c r="AE184" s="13"/>
      <c r="AT184" s="263" t="s">
        <v>219</v>
      </c>
      <c r="AU184" s="263" t="s">
        <v>85</v>
      </c>
      <c r="AV184" s="13" t="s">
        <v>87</v>
      </c>
      <c r="AW184" s="13" t="s">
        <v>32</v>
      </c>
      <c r="AX184" s="13" t="s">
        <v>85</v>
      </c>
      <c r="AY184" s="263" t="s">
        <v>136</v>
      </c>
    </row>
    <row r="185" s="2" customFormat="1" ht="24.15" customHeight="1">
      <c r="A185" s="39"/>
      <c r="B185" s="40"/>
      <c r="C185" s="232" t="s">
        <v>8</v>
      </c>
      <c r="D185" s="232" t="s">
        <v>137</v>
      </c>
      <c r="E185" s="233" t="s">
        <v>241</v>
      </c>
      <c r="F185" s="234" t="s">
        <v>242</v>
      </c>
      <c r="G185" s="235" t="s">
        <v>186</v>
      </c>
      <c r="H185" s="236">
        <v>3492.2199999999998</v>
      </c>
      <c r="I185" s="237"/>
      <c r="J185" s="238">
        <f>ROUND(I185*H185,2)</f>
        <v>0</v>
      </c>
      <c r="K185" s="239"/>
      <c r="L185" s="42"/>
      <c r="M185" s="240" t="s">
        <v>1</v>
      </c>
      <c r="N185" s="241" t="s">
        <v>42</v>
      </c>
      <c r="O185" s="92"/>
      <c r="P185" s="242">
        <f>O185*H185</f>
        <v>0</v>
      </c>
      <c r="Q185" s="242">
        <v>0</v>
      </c>
      <c r="R185" s="242">
        <f>Q185*H185</f>
        <v>0</v>
      </c>
      <c r="S185" s="242">
        <v>0</v>
      </c>
      <c r="T185" s="243">
        <f>S185*H185</f>
        <v>0</v>
      </c>
      <c r="U185" s="39"/>
      <c r="V185" s="39"/>
      <c r="W185" s="39"/>
      <c r="X185" s="39"/>
      <c r="Y185" s="39"/>
      <c r="Z185" s="39"/>
      <c r="AA185" s="39"/>
      <c r="AB185" s="39"/>
      <c r="AC185" s="39"/>
      <c r="AD185" s="39"/>
      <c r="AE185" s="39"/>
      <c r="AR185" s="244" t="s">
        <v>141</v>
      </c>
      <c r="AT185" s="244" t="s">
        <v>137</v>
      </c>
      <c r="AU185" s="244" t="s">
        <v>85</v>
      </c>
      <c r="AY185" s="16" t="s">
        <v>136</v>
      </c>
      <c r="BE185" s="144">
        <f>IF(N185="základní",J185,0)</f>
        <v>0</v>
      </c>
      <c r="BF185" s="144">
        <f>IF(N185="snížená",J185,0)</f>
        <v>0</v>
      </c>
      <c r="BG185" s="144">
        <f>IF(N185="zákl. přenesená",J185,0)</f>
        <v>0</v>
      </c>
      <c r="BH185" s="144">
        <f>IF(N185="sníž. přenesená",J185,0)</f>
        <v>0</v>
      </c>
      <c r="BI185" s="144">
        <f>IF(N185="nulová",J185,0)</f>
        <v>0</v>
      </c>
      <c r="BJ185" s="16" t="s">
        <v>85</v>
      </c>
      <c r="BK185" s="144">
        <f>ROUND(I185*H185,2)</f>
        <v>0</v>
      </c>
      <c r="BL185" s="16" t="s">
        <v>141</v>
      </c>
      <c r="BM185" s="244" t="s">
        <v>243</v>
      </c>
    </row>
    <row r="186" s="2" customFormat="1">
      <c r="A186" s="39"/>
      <c r="B186" s="40"/>
      <c r="C186" s="41"/>
      <c r="D186" s="245" t="s">
        <v>143</v>
      </c>
      <c r="E186" s="41"/>
      <c r="F186" s="246" t="s">
        <v>244</v>
      </c>
      <c r="G186" s="41"/>
      <c r="H186" s="41"/>
      <c r="I186" s="247"/>
      <c r="J186" s="41"/>
      <c r="K186" s="41"/>
      <c r="L186" s="42"/>
      <c r="M186" s="248"/>
      <c r="N186" s="249"/>
      <c r="O186" s="92"/>
      <c r="P186" s="92"/>
      <c r="Q186" s="92"/>
      <c r="R186" s="92"/>
      <c r="S186" s="92"/>
      <c r="T186" s="93"/>
      <c r="U186" s="39"/>
      <c r="V186" s="39"/>
      <c r="W186" s="39"/>
      <c r="X186" s="39"/>
      <c r="Y186" s="39"/>
      <c r="Z186" s="39"/>
      <c r="AA186" s="39"/>
      <c r="AB186" s="39"/>
      <c r="AC186" s="39"/>
      <c r="AD186" s="39"/>
      <c r="AE186" s="39"/>
      <c r="AT186" s="16" t="s">
        <v>143</v>
      </c>
      <c r="AU186" s="16" t="s">
        <v>85</v>
      </c>
    </row>
    <row r="187" s="2" customFormat="1">
      <c r="A187" s="39"/>
      <c r="B187" s="40"/>
      <c r="C187" s="41"/>
      <c r="D187" s="250" t="s">
        <v>145</v>
      </c>
      <c r="E187" s="41"/>
      <c r="F187" s="251" t="s">
        <v>245</v>
      </c>
      <c r="G187" s="41"/>
      <c r="H187" s="41"/>
      <c r="I187" s="247"/>
      <c r="J187" s="41"/>
      <c r="K187" s="41"/>
      <c r="L187" s="42"/>
      <c r="M187" s="248"/>
      <c r="N187" s="249"/>
      <c r="O187" s="92"/>
      <c r="P187" s="92"/>
      <c r="Q187" s="92"/>
      <c r="R187" s="92"/>
      <c r="S187" s="92"/>
      <c r="T187" s="93"/>
      <c r="U187" s="39"/>
      <c r="V187" s="39"/>
      <c r="W187" s="39"/>
      <c r="X187" s="39"/>
      <c r="Y187" s="39"/>
      <c r="Z187" s="39"/>
      <c r="AA187" s="39"/>
      <c r="AB187" s="39"/>
      <c r="AC187" s="39"/>
      <c r="AD187" s="39"/>
      <c r="AE187" s="39"/>
      <c r="AT187" s="16" t="s">
        <v>145</v>
      </c>
      <c r="AU187" s="16" t="s">
        <v>85</v>
      </c>
    </row>
    <row r="188" s="2" customFormat="1">
      <c r="A188" s="39"/>
      <c r="B188" s="40"/>
      <c r="C188" s="41"/>
      <c r="D188" s="245" t="s">
        <v>147</v>
      </c>
      <c r="E188" s="41"/>
      <c r="F188" s="252" t="s">
        <v>246</v>
      </c>
      <c r="G188" s="41"/>
      <c r="H188" s="41"/>
      <c r="I188" s="247"/>
      <c r="J188" s="41"/>
      <c r="K188" s="41"/>
      <c r="L188" s="42"/>
      <c r="M188" s="248"/>
      <c r="N188" s="249"/>
      <c r="O188" s="92"/>
      <c r="P188" s="92"/>
      <c r="Q188" s="92"/>
      <c r="R188" s="92"/>
      <c r="S188" s="92"/>
      <c r="T188" s="93"/>
      <c r="U188" s="39"/>
      <c r="V188" s="39"/>
      <c r="W188" s="39"/>
      <c r="X188" s="39"/>
      <c r="Y188" s="39"/>
      <c r="Z188" s="39"/>
      <c r="AA188" s="39"/>
      <c r="AB188" s="39"/>
      <c r="AC188" s="39"/>
      <c r="AD188" s="39"/>
      <c r="AE188" s="39"/>
      <c r="AT188" s="16" t="s">
        <v>147</v>
      </c>
      <c r="AU188" s="16" t="s">
        <v>85</v>
      </c>
    </row>
    <row r="189" s="2" customFormat="1" ht="24.15" customHeight="1">
      <c r="A189" s="39"/>
      <c r="B189" s="40"/>
      <c r="C189" s="232" t="s">
        <v>247</v>
      </c>
      <c r="D189" s="232" t="s">
        <v>137</v>
      </c>
      <c r="E189" s="233" t="s">
        <v>248</v>
      </c>
      <c r="F189" s="234" t="s">
        <v>249</v>
      </c>
      <c r="G189" s="235" t="s">
        <v>250</v>
      </c>
      <c r="H189" s="236">
        <v>5431.8739999999998</v>
      </c>
      <c r="I189" s="237"/>
      <c r="J189" s="238">
        <f>ROUND(I189*H189,2)</f>
        <v>0</v>
      </c>
      <c r="K189" s="239"/>
      <c r="L189" s="42"/>
      <c r="M189" s="240" t="s">
        <v>1</v>
      </c>
      <c r="N189" s="241" t="s">
        <v>42</v>
      </c>
      <c r="O189" s="92"/>
      <c r="P189" s="242">
        <f>O189*H189</f>
        <v>0</v>
      </c>
      <c r="Q189" s="242">
        <v>0</v>
      </c>
      <c r="R189" s="242">
        <f>Q189*H189</f>
        <v>0</v>
      </c>
      <c r="S189" s="242">
        <v>0</v>
      </c>
      <c r="T189" s="243">
        <f>S189*H189</f>
        <v>0</v>
      </c>
      <c r="U189" s="39"/>
      <c r="V189" s="39"/>
      <c r="W189" s="39"/>
      <c r="X189" s="39"/>
      <c r="Y189" s="39"/>
      <c r="Z189" s="39"/>
      <c r="AA189" s="39"/>
      <c r="AB189" s="39"/>
      <c r="AC189" s="39"/>
      <c r="AD189" s="39"/>
      <c r="AE189" s="39"/>
      <c r="AR189" s="244" t="s">
        <v>141</v>
      </c>
      <c r="AT189" s="244" t="s">
        <v>137</v>
      </c>
      <c r="AU189" s="244" t="s">
        <v>85</v>
      </c>
      <c r="AY189" s="16" t="s">
        <v>136</v>
      </c>
      <c r="BE189" s="144">
        <f>IF(N189="základní",J189,0)</f>
        <v>0</v>
      </c>
      <c r="BF189" s="144">
        <f>IF(N189="snížená",J189,0)</f>
        <v>0</v>
      </c>
      <c r="BG189" s="144">
        <f>IF(N189="zákl. přenesená",J189,0)</f>
        <v>0</v>
      </c>
      <c r="BH189" s="144">
        <f>IF(N189="sníž. přenesená",J189,0)</f>
        <v>0</v>
      </c>
      <c r="BI189" s="144">
        <f>IF(N189="nulová",J189,0)</f>
        <v>0</v>
      </c>
      <c r="BJ189" s="16" t="s">
        <v>85</v>
      </c>
      <c r="BK189" s="144">
        <f>ROUND(I189*H189,2)</f>
        <v>0</v>
      </c>
      <c r="BL189" s="16" t="s">
        <v>141</v>
      </c>
      <c r="BM189" s="244" t="s">
        <v>251</v>
      </c>
    </row>
    <row r="190" s="2" customFormat="1">
      <c r="A190" s="39"/>
      <c r="B190" s="40"/>
      <c r="C190" s="41"/>
      <c r="D190" s="245" t="s">
        <v>143</v>
      </c>
      <c r="E190" s="41"/>
      <c r="F190" s="246" t="s">
        <v>252</v>
      </c>
      <c r="G190" s="41"/>
      <c r="H190" s="41"/>
      <c r="I190" s="247"/>
      <c r="J190" s="41"/>
      <c r="K190" s="41"/>
      <c r="L190" s="42"/>
      <c r="M190" s="248"/>
      <c r="N190" s="249"/>
      <c r="O190" s="92"/>
      <c r="P190" s="92"/>
      <c r="Q190" s="92"/>
      <c r="R190" s="92"/>
      <c r="S190" s="92"/>
      <c r="T190" s="93"/>
      <c r="U190" s="39"/>
      <c r="V190" s="39"/>
      <c r="W190" s="39"/>
      <c r="X190" s="39"/>
      <c r="Y190" s="39"/>
      <c r="Z190" s="39"/>
      <c r="AA190" s="39"/>
      <c r="AB190" s="39"/>
      <c r="AC190" s="39"/>
      <c r="AD190" s="39"/>
      <c r="AE190" s="39"/>
      <c r="AT190" s="16" t="s">
        <v>143</v>
      </c>
      <c r="AU190" s="16" t="s">
        <v>85</v>
      </c>
    </row>
    <row r="191" s="2" customFormat="1">
      <c r="A191" s="39"/>
      <c r="B191" s="40"/>
      <c r="C191" s="41"/>
      <c r="D191" s="250" t="s">
        <v>145</v>
      </c>
      <c r="E191" s="41"/>
      <c r="F191" s="251" t="s">
        <v>253</v>
      </c>
      <c r="G191" s="41"/>
      <c r="H191" s="41"/>
      <c r="I191" s="247"/>
      <c r="J191" s="41"/>
      <c r="K191" s="41"/>
      <c r="L191" s="42"/>
      <c r="M191" s="248"/>
      <c r="N191" s="249"/>
      <c r="O191" s="92"/>
      <c r="P191" s="92"/>
      <c r="Q191" s="92"/>
      <c r="R191" s="92"/>
      <c r="S191" s="92"/>
      <c r="T191" s="93"/>
      <c r="U191" s="39"/>
      <c r="V191" s="39"/>
      <c r="W191" s="39"/>
      <c r="X191" s="39"/>
      <c r="Y191" s="39"/>
      <c r="Z191" s="39"/>
      <c r="AA191" s="39"/>
      <c r="AB191" s="39"/>
      <c r="AC191" s="39"/>
      <c r="AD191" s="39"/>
      <c r="AE191" s="39"/>
      <c r="AT191" s="16" t="s">
        <v>145</v>
      </c>
      <c r="AU191" s="16" t="s">
        <v>85</v>
      </c>
    </row>
    <row r="192" s="2" customFormat="1">
      <c r="A192" s="39"/>
      <c r="B192" s="40"/>
      <c r="C192" s="41"/>
      <c r="D192" s="245" t="s">
        <v>147</v>
      </c>
      <c r="E192" s="41"/>
      <c r="F192" s="252" t="s">
        <v>254</v>
      </c>
      <c r="G192" s="41"/>
      <c r="H192" s="41"/>
      <c r="I192" s="247"/>
      <c r="J192" s="41"/>
      <c r="K192" s="41"/>
      <c r="L192" s="42"/>
      <c r="M192" s="248"/>
      <c r="N192" s="249"/>
      <c r="O192" s="92"/>
      <c r="P192" s="92"/>
      <c r="Q192" s="92"/>
      <c r="R192" s="92"/>
      <c r="S192" s="92"/>
      <c r="T192" s="93"/>
      <c r="U192" s="39"/>
      <c r="V192" s="39"/>
      <c r="W192" s="39"/>
      <c r="X192" s="39"/>
      <c r="Y192" s="39"/>
      <c r="Z192" s="39"/>
      <c r="AA192" s="39"/>
      <c r="AB192" s="39"/>
      <c r="AC192" s="39"/>
      <c r="AD192" s="39"/>
      <c r="AE192" s="39"/>
      <c r="AT192" s="16" t="s">
        <v>147</v>
      </c>
      <c r="AU192" s="16" t="s">
        <v>85</v>
      </c>
    </row>
    <row r="193" s="13" customFormat="1">
      <c r="A193" s="13"/>
      <c r="B193" s="253"/>
      <c r="C193" s="254"/>
      <c r="D193" s="245" t="s">
        <v>219</v>
      </c>
      <c r="E193" s="255" t="s">
        <v>1</v>
      </c>
      <c r="F193" s="256" t="s">
        <v>255</v>
      </c>
      <c r="G193" s="254"/>
      <c r="H193" s="257">
        <v>5431.8739999999998</v>
      </c>
      <c r="I193" s="258"/>
      <c r="J193" s="254"/>
      <c r="K193" s="254"/>
      <c r="L193" s="259"/>
      <c r="M193" s="260"/>
      <c r="N193" s="261"/>
      <c r="O193" s="261"/>
      <c r="P193" s="261"/>
      <c r="Q193" s="261"/>
      <c r="R193" s="261"/>
      <c r="S193" s="261"/>
      <c r="T193" s="262"/>
      <c r="U193" s="13"/>
      <c r="V193" s="13"/>
      <c r="W193" s="13"/>
      <c r="X193" s="13"/>
      <c r="Y193" s="13"/>
      <c r="Z193" s="13"/>
      <c r="AA193" s="13"/>
      <c r="AB193" s="13"/>
      <c r="AC193" s="13"/>
      <c r="AD193" s="13"/>
      <c r="AE193" s="13"/>
      <c r="AT193" s="263" t="s">
        <v>219</v>
      </c>
      <c r="AU193" s="263" t="s">
        <v>85</v>
      </c>
      <c r="AV193" s="13" t="s">
        <v>87</v>
      </c>
      <c r="AW193" s="13" t="s">
        <v>32</v>
      </c>
      <c r="AX193" s="13" t="s">
        <v>85</v>
      </c>
      <c r="AY193" s="263" t="s">
        <v>136</v>
      </c>
    </row>
    <row r="194" s="2" customFormat="1" ht="16.5" customHeight="1">
      <c r="A194" s="39"/>
      <c r="B194" s="40"/>
      <c r="C194" s="232" t="s">
        <v>256</v>
      </c>
      <c r="D194" s="232" t="s">
        <v>137</v>
      </c>
      <c r="E194" s="233" t="s">
        <v>257</v>
      </c>
      <c r="F194" s="234" t="s">
        <v>258</v>
      </c>
      <c r="G194" s="235" t="s">
        <v>186</v>
      </c>
      <c r="H194" s="236">
        <v>3195.2199999999998</v>
      </c>
      <c r="I194" s="237"/>
      <c r="J194" s="238">
        <f>ROUND(I194*H194,2)</f>
        <v>0</v>
      </c>
      <c r="K194" s="239"/>
      <c r="L194" s="42"/>
      <c r="M194" s="240" t="s">
        <v>1</v>
      </c>
      <c r="N194" s="241" t="s">
        <v>42</v>
      </c>
      <c r="O194" s="92"/>
      <c r="P194" s="242">
        <f>O194*H194</f>
        <v>0</v>
      </c>
      <c r="Q194" s="242">
        <v>0</v>
      </c>
      <c r="R194" s="242">
        <f>Q194*H194</f>
        <v>0</v>
      </c>
      <c r="S194" s="242">
        <v>0</v>
      </c>
      <c r="T194" s="243">
        <f>S194*H194</f>
        <v>0</v>
      </c>
      <c r="U194" s="39"/>
      <c r="V194" s="39"/>
      <c r="W194" s="39"/>
      <c r="X194" s="39"/>
      <c r="Y194" s="39"/>
      <c r="Z194" s="39"/>
      <c r="AA194" s="39"/>
      <c r="AB194" s="39"/>
      <c r="AC194" s="39"/>
      <c r="AD194" s="39"/>
      <c r="AE194" s="39"/>
      <c r="AR194" s="244" t="s">
        <v>141</v>
      </c>
      <c r="AT194" s="244" t="s">
        <v>137</v>
      </c>
      <c r="AU194" s="244" t="s">
        <v>85</v>
      </c>
      <c r="AY194" s="16" t="s">
        <v>136</v>
      </c>
      <c r="BE194" s="144">
        <f>IF(N194="základní",J194,0)</f>
        <v>0</v>
      </c>
      <c r="BF194" s="144">
        <f>IF(N194="snížená",J194,0)</f>
        <v>0</v>
      </c>
      <c r="BG194" s="144">
        <f>IF(N194="zákl. přenesená",J194,0)</f>
        <v>0</v>
      </c>
      <c r="BH194" s="144">
        <f>IF(N194="sníž. přenesená",J194,0)</f>
        <v>0</v>
      </c>
      <c r="BI194" s="144">
        <f>IF(N194="nulová",J194,0)</f>
        <v>0</v>
      </c>
      <c r="BJ194" s="16" t="s">
        <v>85</v>
      </c>
      <c r="BK194" s="144">
        <f>ROUND(I194*H194,2)</f>
        <v>0</v>
      </c>
      <c r="BL194" s="16" t="s">
        <v>141</v>
      </c>
      <c r="BM194" s="244" t="s">
        <v>259</v>
      </c>
    </row>
    <row r="195" s="2" customFormat="1">
      <c r="A195" s="39"/>
      <c r="B195" s="40"/>
      <c r="C195" s="41"/>
      <c r="D195" s="245" t="s">
        <v>143</v>
      </c>
      <c r="E195" s="41"/>
      <c r="F195" s="246" t="s">
        <v>260</v>
      </c>
      <c r="G195" s="41"/>
      <c r="H195" s="41"/>
      <c r="I195" s="247"/>
      <c r="J195" s="41"/>
      <c r="K195" s="41"/>
      <c r="L195" s="42"/>
      <c r="M195" s="248"/>
      <c r="N195" s="249"/>
      <c r="O195" s="92"/>
      <c r="P195" s="92"/>
      <c r="Q195" s="92"/>
      <c r="R195" s="92"/>
      <c r="S195" s="92"/>
      <c r="T195" s="93"/>
      <c r="U195" s="39"/>
      <c r="V195" s="39"/>
      <c r="W195" s="39"/>
      <c r="X195" s="39"/>
      <c r="Y195" s="39"/>
      <c r="Z195" s="39"/>
      <c r="AA195" s="39"/>
      <c r="AB195" s="39"/>
      <c r="AC195" s="39"/>
      <c r="AD195" s="39"/>
      <c r="AE195" s="39"/>
      <c r="AT195" s="16" t="s">
        <v>143</v>
      </c>
      <c r="AU195" s="16" t="s">
        <v>85</v>
      </c>
    </row>
    <row r="196" s="2" customFormat="1">
      <c r="A196" s="39"/>
      <c r="B196" s="40"/>
      <c r="C196" s="41"/>
      <c r="D196" s="250" t="s">
        <v>145</v>
      </c>
      <c r="E196" s="41"/>
      <c r="F196" s="251" t="s">
        <v>261</v>
      </c>
      <c r="G196" s="41"/>
      <c r="H196" s="41"/>
      <c r="I196" s="247"/>
      <c r="J196" s="41"/>
      <c r="K196" s="41"/>
      <c r="L196" s="42"/>
      <c r="M196" s="248"/>
      <c r="N196" s="249"/>
      <c r="O196" s="92"/>
      <c r="P196" s="92"/>
      <c r="Q196" s="92"/>
      <c r="R196" s="92"/>
      <c r="S196" s="92"/>
      <c r="T196" s="93"/>
      <c r="U196" s="39"/>
      <c r="V196" s="39"/>
      <c r="W196" s="39"/>
      <c r="X196" s="39"/>
      <c r="Y196" s="39"/>
      <c r="Z196" s="39"/>
      <c r="AA196" s="39"/>
      <c r="AB196" s="39"/>
      <c r="AC196" s="39"/>
      <c r="AD196" s="39"/>
      <c r="AE196" s="39"/>
      <c r="AT196" s="16" t="s">
        <v>145</v>
      </c>
      <c r="AU196" s="16" t="s">
        <v>85</v>
      </c>
    </row>
    <row r="197" s="2" customFormat="1">
      <c r="A197" s="39"/>
      <c r="B197" s="40"/>
      <c r="C197" s="41"/>
      <c r="D197" s="245" t="s">
        <v>147</v>
      </c>
      <c r="E197" s="41"/>
      <c r="F197" s="252" t="s">
        <v>262</v>
      </c>
      <c r="G197" s="41"/>
      <c r="H197" s="41"/>
      <c r="I197" s="247"/>
      <c r="J197" s="41"/>
      <c r="K197" s="41"/>
      <c r="L197" s="42"/>
      <c r="M197" s="248"/>
      <c r="N197" s="249"/>
      <c r="O197" s="92"/>
      <c r="P197" s="92"/>
      <c r="Q197" s="92"/>
      <c r="R197" s="92"/>
      <c r="S197" s="92"/>
      <c r="T197" s="93"/>
      <c r="U197" s="39"/>
      <c r="V197" s="39"/>
      <c r="W197" s="39"/>
      <c r="X197" s="39"/>
      <c r="Y197" s="39"/>
      <c r="Z197" s="39"/>
      <c r="AA197" s="39"/>
      <c r="AB197" s="39"/>
      <c r="AC197" s="39"/>
      <c r="AD197" s="39"/>
      <c r="AE197" s="39"/>
      <c r="AT197" s="16" t="s">
        <v>147</v>
      </c>
      <c r="AU197" s="16" t="s">
        <v>85</v>
      </c>
    </row>
    <row r="198" s="2" customFormat="1" ht="24.15" customHeight="1">
      <c r="A198" s="39"/>
      <c r="B198" s="40"/>
      <c r="C198" s="232" t="s">
        <v>263</v>
      </c>
      <c r="D198" s="232" t="s">
        <v>137</v>
      </c>
      <c r="E198" s="233" t="s">
        <v>264</v>
      </c>
      <c r="F198" s="234" t="s">
        <v>265</v>
      </c>
      <c r="G198" s="235" t="s">
        <v>186</v>
      </c>
      <c r="H198" s="236">
        <v>187</v>
      </c>
      <c r="I198" s="237"/>
      <c r="J198" s="238">
        <f>ROUND(I198*H198,2)</f>
        <v>0</v>
      </c>
      <c r="K198" s="239"/>
      <c r="L198" s="42"/>
      <c r="M198" s="240" t="s">
        <v>1</v>
      </c>
      <c r="N198" s="241" t="s">
        <v>42</v>
      </c>
      <c r="O198" s="92"/>
      <c r="P198" s="242">
        <f>O198*H198</f>
        <v>0</v>
      </c>
      <c r="Q198" s="242">
        <v>0</v>
      </c>
      <c r="R198" s="242">
        <f>Q198*H198</f>
        <v>0</v>
      </c>
      <c r="S198" s="242">
        <v>0</v>
      </c>
      <c r="T198" s="243">
        <f>S198*H198</f>
        <v>0</v>
      </c>
      <c r="U198" s="39"/>
      <c r="V198" s="39"/>
      <c r="W198" s="39"/>
      <c r="X198" s="39"/>
      <c r="Y198" s="39"/>
      <c r="Z198" s="39"/>
      <c r="AA198" s="39"/>
      <c r="AB198" s="39"/>
      <c r="AC198" s="39"/>
      <c r="AD198" s="39"/>
      <c r="AE198" s="39"/>
      <c r="AR198" s="244" t="s">
        <v>141</v>
      </c>
      <c r="AT198" s="244" t="s">
        <v>137</v>
      </c>
      <c r="AU198" s="244" t="s">
        <v>85</v>
      </c>
      <c r="AY198" s="16" t="s">
        <v>136</v>
      </c>
      <c r="BE198" s="144">
        <f>IF(N198="základní",J198,0)</f>
        <v>0</v>
      </c>
      <c r="BF198" s="144">
        <f>IF(N198="snížená",J198,0)</f>
        <v>0</v>
      </c>
      <c r="BG198" s="144">
        <f>IF(N198="zákl. přenesená",J198,0)</f>
        <v>0</v>
      </c>
      <c r="BH198" s="144">
        <f>IF(N198="sníž. přenesená",J198,0)</f>
        <v>0</v>
      </c>
      <c r="BI198" s="144">
        <f>IF(N198="nulová",J198,0)</f>
        <v>0</v>
      </c>
      <c r="BJ198" s="16" t="s">
        <v>85</v>
      </c>
      <c r="BK198" s="144">
        <f>ROUND(I198*H198,2)</f>
        <v>0</v>
      </c>
      <c r="BL198" s="16" t="s">
        <v>141</v>
      </c>
      <c r="BM198" s="244" t="s">
        <v>266</v>
      </c>
    </row>
    <row r="199" s="2" customFormat="1">
      <c r="A199" s="39"/>
      <c r="B199" s="40"/>
      <c r="C199" s="41"/>
      <c r="D199" s="245" t="s">
        <v>143</v>
      </c>
      <c r="E199" s="41"/>
      <c r="F199" s="246" t="s">
        <v>267</v>
      </c>
      <c r="G199" s="41"/>
      <c r="H199" s="41"/>
      <c r="I199" s="247"/>
      <c r="J199" s="41"/>
      <c r="K199" s="41"/>
      <c r="L199" s="42"/>
      <c r="M199" s="248"/>
      <c r="N199" s="249"/>
      <c r="O199" s="92"/>
      <c r="P199" s="92"/>
      <c r="Q199" s="92"/>
      <c r="R199" s="92"/>
      <c r="S199" s="92"/>
      <c r="T199" s="93"/>
      <c r="U199" s="39"/>
      <c r="V199" s="39"/>
      <c r="W199" s="39"/>
      <c r="X199" s="39"/>
      <c r="Y199" s="39"/>
      <c r="Z199" s="39"/>
      <c r="AA199" s="39"/>
      <c r="AB199" s="39"/>
      <c r="AC199" s="39"/>
      <c r="AD199" s="39"/>
      <c r="AE199" s="39"/>
      <c r="AT199" s="16" t="s">
        <v>143</v>
      </c>
      <c r="AU199" s="16" t="s">
        <v>85</v>
      </c>
    </row>
    <row r="200" s="2" customFormat="1">
      <c r="A200" s="39"/>
      <c r="B200" s="40"/>
      <c r="C200" s="41"/>
      <c r="D200" s="250" t="s">
        <v>145</v>
      </c>
      <c r="E200" s="41"/>
      <c r="F200" s="251" t="s">
        <v>268</v>
      </c>
      <c r="G200" s="41"/>
      <c r="H200" s="41"/>
      <c r="I200" s="247"/>
      <c r="J200" s="41"/>
      <c r="K200" s="41"/>
      <c r="L200" s="42"/>
      <c r="M200" s="248"/>
      <c r="N200" s="249"/>
      <c r="O200" s="92"/>
      <c r="P200" s="92"/>
      <c r="Q200" s="92"/>
      <c r="R200" s="92"/>
      <c r="S200" s="92"/>
      <c r="T200" s="93"/>
      <c r="U200" s="39"/>
      <c r="V200" s="39"/>
      <c r="W200" s="39"/>
      <c r="X200" s="39"/>
      <c r="Y200" s="39"/>
      <c r="Z200" s="39"/>
      <c r="AA200" s="39"/>
      <c r="AB200" s="39"/>
      <c r="AC200" s="39"/>
      <c r="AD200" s="39"/>
      <c r="AE200" s="39"/>
      <c r="AT200" s="16" t="s">
        <v>145</v>
      </c>
      <c r="AU200" s="16" t="s">
        <v>85</v>
      </c>
    </row>
    <row r="201" s="2" customFormat="1">
      <c r="A201" s="39"/>
      <c r="B201" s="40"/>
      <c r="C201" s="41"/>
      <c r="D201" s="245" t="s">
        <v>147</v>
      </c>
      <c r="E201" s="41"/>
      <c r="F201" s="252" t="s">
        <v>269</v>
      </c>
      <c r="G201" s="41"/>
      <c r="H201" s="41"/>
      <c r="I201" s="247"/>
      <c r="J201" s="41"/>
      <c r="K201" s="41"/>
      <c r="L201" s="42"/>
      <c r="M201" s="248"/>
      <c r="N201" s="249"/>
      <c r="O201" s="92"/>
      <c r="P201" s="92"/>
      <c r="Q201" s="92"/>
      <c r="R201" s="92"/>
      <c r="S201" s="92"/>
      <c r="T201" s="93"/>
      <c r="U201" s="39"/>
      <c r="V201" s="39"/>
      <c r="W201" s="39"/>
      <c r="X201" s="39"/>
      <c r="Y201" s="39"/>
      <c r="Z201" s="39"/>
      <c r="AA201" s="39"/>
      <c r="AB201" s="39"/>
      <c r="AC201" s="39"/>
      <c r="AD201" s="39"/>
      <c r="AE201" s="39"/>
      <c r="AT201" s="16" t="s">
        <v>147</v>
      </c>
      <c r="AU201" s="16" t="s">
        <v>85</v>
      </c>
    </row>
    <row r="202" s="2" customFormat="1" ht="24.15" customHeight="1">
      <c r="A202" s="39"/>
      <c r="B202" s="40"/>
      <c r="C202" s="232" t="s">
        <v>270</v>
      </c>
      <c r="D202" s="232" t="s">
        <v>137</v>
      </c>
      <c r="E202" s="233" t="s">
        <v>271</v>
      </c>
      <c r="F202" s="234" t="s">
        <v>272</v>
      </c>
      <c r="G202" s="235" t="s">
        <v>171</v>
      </c>
      <c r="H202" s="236">
        <v>2291.8200000000002</v>
      </c>
      <c r="I202" s="237"/>
      <c r="J202" s="238">
        <f>ROUND(I202*H202,2)</f>
        <v>0</v>
      </c>
      <c r="K202" s="239"/>
      <c r="L202" s="42"/>
      <c r="M202" s="240" t="s">
        <v>1</v>
      </c>
      <c r="N202" s="241" t="s">
        <v>42</v>
      </c>
      <c r="O202" s="92"/>
      <c r="P202" s="242">
        <f>O202*H202</f>
        <v>0</v>
      </c>
      <c r="Q202" s="242">
        <v>0</v>
      </c>
      <c r="R202" s="242">
        <f>Q202*H202</f>
        <v>0</v>
      </c>
      <c r="S202" s="242">
        <v>0</v>
      </c>
      <c r="T202" s="243">
        <f>S202*H202</f>
        <v>0</v>
      </c>
      <c r="U202" s="39"/>
      <c r="V202" s="39"/>
      <c r="W202" s="39"/>
      <c r="X202" s="39"/>
      <c r="Y202" s="39"/>
      <c r="Z202" s="39"/>
      <c r="AA202" s="39"/>
      <c r="AB202" s="39"/>
      <c r="AC202" s="39"/>
      <c r="AD202" s="39"/>
      <c r="AE202" s="39"/>
      <c r="AR202" s="244" t="s">
        <v>201</v>
      </c>
      <c r="AT202" s="244" t="s">
        <v>137</v>
      </c>
      <c r="AU202" s="244" t="s">
        <v>85</v>
      </c>
      <c r="AY202" s="16" t="s">
        <v>136</v>
      </c>
      <c r="BE202" s="144">
        <f>IF(N202="základní",J202,0)</f>
        <v>0</v>
      </c>
      <c r="BF202" s="144">
        <f>IF(N202="snížená",J202,0)</f>
        <v>0</v>
      </c>
      <c r="BG202" s="144">
        <f>IF(N202="zákl. přenesená",J202,0)</f>
        <v>0</v>
      </c>
      <c r="BH202" s="144">
        <f>IF(N202="sníž. přenesená",J202,0)</f>
        <v>0</v>
      </c>
      <c r="BI202" s="144">
        <f>IF(N202="nulová",J202,0)</f>
        <v>0</v>
      </c>
      <c r="BJ202" s="16" t="s">
        <v>85</v>
      </c>
      <c r="BK202" s="144">
        <f>ROUND(I202*H202,2)</f>
        <v>0</v>
      </c>
      <c r="BL202" s="16" t="s">
        <v>201</v>
      </c>
      <c r="BM202" s="244" t="s">
        <v>273</v>
      </c>
    </row>
    <row r="203" s="2" customFormat="1">
      <c r="A203" s="39"/>
      <c r="B203" s="40"/>
      <c r="C203" s="41"/>
      <c r="D203" s="245" t="s">
        <v>143</v>
      </c>
      <c r="E203" s="41"/>
      <c r="F203" s="246" t="s">
        <v>274</v>
      </c>
      <c r="G203" s="41"/>
      <c r="H203" s="41"/>
      <c r="I203" s="247"/>
      <c r="J203" s="41"/>
      <c r="K203" s="41"/>
      <c r="L203" s="42"/>
      <c r="M203" s="248"/>
      <c r="N203" s="249"/>
      <c r="O203" s="92"/>
      <c r="P203" s="92"/>
      <c r="Q203" s="92"/>
      <c r="R203" s="92"/>
      <c r="S203" s="92"/>
      <c r="T203" s="93"/>
      <c r="U203" s="39"/>
      <c r="V203" s="39"/>
      <c r="W203" s="39"/>
      <c r="X203" s="39"/>
      <c r="Y203" s="39"/>
      <c r="Z203" s="39"/>
      <c r="AA203" s="39"/>
      <c r="AB203" s="39"/>
      <c r="AC203" s="39"/>
      <c r="AD203" s="39"/>
      <c r="AE203" s="39"/>
      <c r="AT203" s="16" t="s">
        <v>143</v>
      </c>
      <c r="AU203" s="16" t="s">
        <v>85</v>
      </c>
    </row>
    <row r="204" s="2" customFormat="1">
      <c r="A204" s="39"/>
      <c r="B204" s="40"/>
      <c r="C204" s="41"/>
      <c r="D204" s="250" t="s">
        <v>145</v>
      </c>
      <c r="E204" s="41"/>
      <c r="F204" s="251" t="s">
        <v>275</v>
      </c>
      <c r="G204" s="41"/>
      <c r="H204" s="41"/>
      <c r="I204" s="247"/>
      <c r="J204" s="41"/>
      <c r="K204" s="41"/>
      <c r="L204" s="42"/>
      <c r="M204" s="248"/>
      <c r="N204" s="249"/>
      <c r="O204" s="92"/>
      <c r="P204" s="92"/>
      <c r="Q204" s="92"/>
      <c r="R204" s="92"/>
      <c r="S204" s="92"/>
      <c r="T204" s="93"/>
      <c r="U204" s="39"/>
      <c r="V204" s="39"/>
      <c r="W204" s="39"/>
      <c r="X204" s="39"/>
      <c r="Y204" s="39"/>
      <c r="Z204" s="39"/>
      <c r="AA204" s="39"/>
      <c r="AB204" s="39"/>
      <c r="AC204" s="39"/>
      <c r="AD204" s="39"/>
      <c r="AE204" s="39"/>
      <c r="AT204" s="16" t="s">
        <v>145</v>
      </c>
      <c r="AU204" s="16" t="s">
        <v>85</v>
      </c>
    </row>
    <row r="205" s="2" customFormat="1">
      <c r="A205" s="39"/>
      <c r="B205" s="40"/>
      <c r="C205" s="41"/>
      <c r="D205" s="245" t="s">
        <v>147</v>
      </c>
      <c r="E205" s="41"/>
      <c r="F205" s="252" t="s">
        <v>276</v>
      </c>
      <c r="G205" s="41"/>
      <c r="H205" s="41"/>
      <c r="I205" s="247"/>
      <c r="J205" s="41"/>
      <c r="K205" s="41"/>
      <c r="L205" s="42"/>
      <c r="M205" s="248"/>
      <c r="N205" s="249"/>
      <c r="O205" s="92"/>
      <c r="P205" s="92"/>
      <c r="Q205" s="92"/>
      <c r="R205" s="92"/>
      <c r="S205" s="92"/>
      <c r="T205" s="93"/>
      <c r="U205" s="39"/>
      <c r="V205" s="39"/>
      <c r="W205" s="39"/>
      <c r="X205" s="39"/>
      <c r="Y205" s="39"/>
      <c r="Z205" s="39"/>
      <c r="AA205" s="39"/>
      <c r="AB205" s="39"/>
      <c r="AC205" s="39"/>
      <c r="AD205" s="39"/>
      <c r="AE205" s="39"/>
      <c r="AT205" s="16" t="s">
        <v>147</v>
      </c>
      <c r="AU205" s="16" t="s">
        <v>85</v>
      </c>
    </row>
    <row r="206" s="2" customFormat="1" ht="16.5" customHeight="1">
      <c r="A206" s="39"/>
      <c r="B206" s="40"/>
      <c r="C206" s="264" t="s">
        <v>277</v>
      </c>
      <c r="D206" s="264" t="s">
        <v>278</v>
      </c>
      <c r="E206" s="265" t="s">
        <v>279</v>
      </c>
      <c r="F206" s="266" t="s">
        <v>280</v>
      </c>
      <c r="G206" s="267" t="s">
        <v>281</v>
      </c>
      <c r="H206" s="268">
        <v>80.213999999999999</v>
      </c>
      <c r="I206" s="269"/>
      <c r="J206" s="270">
        <f>ROUND(I206*H206,2)</f>
        <v>0</v>
      </c>
      <c r="K206" s="271"/>
      <c r="L206" s="272"/>
      <c r="M206" s="273" t="s">
        <v>1</v>
      </c>
      <c r="N206" s="274" t="s">
        <v>42</v>
      </c>
      <c r="O206" s="92"/>
      <c r="P206" s="242">
        <f>O206*H206</f>
        <v>0</v>
      </c>
      <c r="Q206" s="242">
        <v>0.001</v>
      </c>
      <c r="R206" s="242">
        <f>Q206*H206</f>
        <v>0.080213999999999994</v>
      </c>
      <c r="S206" s="242">
        <v>0</v>
      </c>
      <c r="T206" s="243">
        <f>S206*H206</f>
        <v>0</v>
      </c>
      <c r="U206" s="39"/>
      <c r="V206" s="39"/>
      <c r="W206" s="39"/>
      <c r="X206" s="39"/>
      <c r="Y206" s="39"/>
      <c r="Z206" s="39"/>
      <c r="AA206" s="39"/>
      <c r="AB206" s="39"/>
      <c r="AC206" s="39"/>
      <c r="AD206" s="39"/>
      <c r="AE206" s="39"/>
      <c r="AR206" s="244" t="s">
        <v>201</v>
      </c>
      <c r="AT206" s="244" t="s">
        <v>278</v>
      </c>
      <c r="AU206" s="244" t="s">
        <v>85</v>
      </c>
      <c r="AY206" s="16" t="s">
        <v>136</v>
      </c>
      <c r="BE206" s="144">
        <f>IF(N206="základní",J206,0)</f>
        <v>0</v>
      </c>
      <c r="BF206" s="144">
        <f>IF(N206="snížená",J206,0)</f>
        <v>0</v>
      </c>
      <c r="BG206" s="144">
        <f>IF(N206="zákl. přenesená",J206,0)</f>
        <v>0</v>
      </c>
      <c r="BH206" s="144">
        <f>IF(N206="sníž. přenesená",J206,0)</f>
        <v>0</v>
      </c>
      <c r="BI206" s="144">
        <f>IF(N206="nulová",J206,0)</f>
        <v>0</v>
      </c>
      <c r="BJ206" s="16" t="s">
        <v>85</v>
      </c>
      <c r="BK206" s="144">
        <f>ROUND(I206*H206,2)</f>
        <v>0</v>
      </c>
      <c r="BL206" s="16" t="s">
        <v>201</v>
      </c>
      <c r="BM206" s="244" t="s">
        <v>282</v>
      </c>
    </row>
    <row r="207" s="2" customFormat="1">
      <c r="A207" s="39"/>
      <c r="B207" s="40"/>
      <c r="C207" s="41"/>
      <c r="D207" s="245" t="s">
        <v>143</v>
      </c>
      <c r="E207" s="41"/>
      <c r="F207" s="246" t="s">
        <v>280</v>
      </c>
      <c r="G207" s="41"/>
      <c r="H207" s="41"/>
      <c r="I207" s="247"/>
      <c r="J207" s="41"/>
      <c r="K207" s="41"/>
      <c r="L207" s="42"/>
      <c r="M207" s="248"/>
      <c r="N207" s="249"/>
      <c r="O207" s="92"/>
      <c r="P207" s="92"/>
      <c r="Q207" s="92"/>
      <c r="R207" s="92"/>
      <c r="S207" s="92"/>
      <c r="T207" s="93"/>
      <c r="U207" s="39"/>
      <c r="V207" s="39"/>
      <c r="W207" s="39"/>
      <c r="X207" s="39"/>
      <c r="Y207" s="39"/>
      <c r="Z207" s="39"/>
      <c r="AA207" s="39"/>
      <c r="AB207" s="39"/>
      <c r="AC207" s="39"/>
      <c r="AD207" s="39"/>
      <c r="AE207" s="39"/>
      <c r="AT207" s="16" t="s">
        <v>143</v>
      </c>
      <c r="AU207" s="16" t="s">
        <v>85</v>
      </c>
    </row>
    <row r="208" s="13" customFormat="1">
      <c r="A208" s="13"/>
      <c r="B208" s="253"/>
      <c r="C208" s="254"/>
      <c r="D208" s="245" t="s">
        <v>219</v>
      </c>
      <c r="E208" s="255" t="s">
        <v>1</v>
      </c>
      <c r="F208" s="256" t="s">
        <v>283</v>
      </c>
      <c r="G208" s="254"/>
      <c r="H208" s="257">
        <v>80.213999999999999</v>
      </c>
      <c r="I208" s="258"/>
      <c r="J208" s="254"/>
      <c r="K208" s="254"/>
      <c r="L208" s="259"/>
      <c r="M208" s="260"/>
      <c r="N208" s="261"/>
      <c r="O208" s="261"/>
      <c r="P208" s="261"/>
      <c r="Q208" s="261"/>
      <c r="R208" s="261"/>
      <c r="S208" s="261"/>
      <c r="T208" s="262"/>
      <c r="U208" s="13"/>
      <c r="V208" s="13"/>
      <c r="W208" s="13"/>
      <c r="X208" s="13"/>
      <c r="Y208" s="13"/>
      <c r="Z208" s="13"/>
      <c r="AA208" s="13"/>
      <c r="AB208" s="13"/>
      <c r="AC208" s="13"/>
      <c r="AD208" s="13"/>
      <c r="AE208" s="13"/>
      <c r="AT208" s="263" t="s">
        <v>219</v>
      </c>
      <c r="AU208" s="263" t="s">
        <v>85</v>
      </c>
      <c r="AV208" s="13" t="s">
        <v>87</v>
      </c>
      <c r="AW208" s="13" t="s">
        <v>32</v>
      </c>
      <c r="AX208" s="13" t="s">
        <v>85</v>
      </c>
      <c r="AY208" s="263" t="s">
        <v>136</v>
      </c>
    </row>
    <row r="209" s="2" customFormat="1" ht="24.15" customHeight="1">
      <c r="A209" s="39"/>
      <c r="B209" s="40"/>
      <c r="C209" s="232" t="s">
        <v>7</v>
      </c>
      <c r="D209" s="232" t="s">
        <v>137</v>
      </c>
      <c r="E209" s="233" t="s">
        <v>284</v>
      </c>
      <c r="F209" s="234" t="s">
        <v>285</v>
      </c>
      <c r="G209" s="235" t="s">
        <v>171</v>
      </c>
      <c r="H209" s="236">
        <v>6633.5200000000004</v>
      </c>
      <c r="I209" s="237"/>
      <c r="J209" s="238">
        <f>ROUND(I209*H209,2)</f>
        <v>0</v>
      </c>
      <c r="K209" s="239"/>
      <c r="L209" s="42"/>
      <c r="M209" s="240" t="s">
        <v>1</v>
      </c>
      <c r="N209" s="241" t="s">
        <v>42</v>
      </c>
      <c r="O209" s="92"/>
      <c r="P209" s="242">
        <f>O209*H209</f>
        <v>0</v>
      </c>
      <c r="Q209" s="242">
        <v>0</v>
      </c>
      <c r="R209" s="242">
        <f>Q209*H209</f>
        <v>0</v>
      </c>
      <c r="S209" s="242">
        <v>0</v>
      </c>
      <c r="T209" s="243">
        <f>S209*H209</f>
        <v>0</v>
      </c>
      <c r="U209" s="39"/>
      <c r="V209" s="39"/>
      <c r="W209" s="39"/>
      <c r="X209" s="39"/>
      <c r="Y209" s="39"/>
      <c r="Z209" s="39"/>
      <c r="AA209" s="39"/>
      <c r="AB209" s="39"/>
      <c r="AC209" s="39"/>
      <c r="AD209" s="39"/>
      <c r="AE209" s="39"/>
      <c r="AR209" s="244" t="s">
        <v>141</v>
      </c>
      <c r="AT209" s="244" t="s">
        <v>137</v>
      </c>
      <c r="AU209" s="244" t="s">
        <v>85</v>
      </c>
      <c r="AY209" s="16" t="s">
        <v>136</v>
      </c>
      <c r="BE209" s="144">
        <f>IF(N209="základní",J209,0)</f>
        <v>0</v>
      </c>
      <c r="BF209" s="144">
        <f>IF(N209="snížená",J209,0)</f>
        <v>0</v>
      </c>
      <c r="BG209" s="144">
        <f>IF(N209="zákl. přenesená",J209,0)</f>
        <v>0</v>
      </c>
      <c r="BH209" s="144">
        <f>IF(N209="sníž. přenesená",J209,0)</f>
        <v>0</v>
      </c>
      <c r="BI209" s="144">
        <f>IF(N209="nulová",J209,0)</f>
        <v>0</v>
      </c>
      <c r="BJ209" s="16" t="s">
        <v>85</v>
      </c>
      <c r="BK209" s="144">
        <f>ROUND(I209*H209,2)</f>
        <v>0</v>
      </c>
      <c r="BL209" s="16" t="s">
        <v>141</v>
      </c>
      <c r="BM209" s="244" t="s">
        <v>286</v>
      </c>
    </row>
    <row r="210" s="2" customFormat="1">
      <c r="A210" s="39"/>
      <c r="B210" s="40"/>
      <c r="C210" s="41"/>
      <c r="D210" s="245" t="s">
        <v>143</v>
      </c>
      <c r="E210" s="41"/>
      <c r="F210" s="246" t="s">
        <v>287</v>
      </c>
      <c r="G210" s="41"/>
      <c r="H210" s="41"/>
      <c r="I210" s="247"/>
      <c r="J210" s="41"/>
      <c r="K210" s="41"/>
      <c r="L210" s="42"/>
      <c r="M210" s="248"/>
      <c r="N210" s="249"/>
      <c r="O210" s="92"/>
      <c r="P210" s="92"/>
      <c r="Q210" s="92"/>
      <c r="R210" s="92"/>
      <c r="S210" s="92"/>
      <c r="T210" s="93"/>
      <c r="U210" s="39"/>
      <c r="V210" s="39"/>
      <c r="W210" s="39"/>
      <c r="X210" s="39"/>
      <c r="Y210" s="39"/>
      <c r="Z210" s="39"/>
      <c r="AA210" s="39"/>
      <c r="AB210" s="39"/>
      <c r="AC210" s="39"/>
      <c r="AD210" s="39"/>
      <c r="AE210" s="39"/>
      <c r="AT210" s="16" t="s">
        <v>143</v>
      </c>
      <c r="AU210" s="16" t="s">
        <v>85</v>
      </c>
    </row>
    <row r="211" s="2" customFormat="1">
      <c r="A211" s="39"/>
      <c r="B211" s="40"/>
      <c r="C211" s="41"/>
      <c r="D211" s="250" t="s">
        <v>145</v>
      </c>
      <c r="E211" s="41"/>
      <c r="F211" s="251" t="s">
        <v>288</v>
      </c>
      <c r="G211" s="41"/>
      <c r="H211" s="41"/>
      <c r="I211" s="247"/>
      <c r="J211" s="41"/>
      <c r="K211" s="41"/>
      <c r="L211" s="42"/>
      <c r="M211" s="248"/>
      <c r="N211" s="249"/>
      <c r="O211" s="92"/>
      <c r="P211" s="92"/>
      <c r="Q211" s="92"/>
      <c r="R211" s="92"/>
      <c r="S211" s="92"/>
      <c r="T211" s="93"/>
      <c r="U211" s="39"/>
      <c r="V211" s="39"/>
      <c r="W211" s="39"/>
      <c r="X211" s="39"/>
      <c r="Y211" s="39"/>
      <c r="Z211" s="39"/>
      <c r="AA211" s="39"/>
      <c r="AB211" s="39"/>
      <c r="AC211" s="39"/>
      <c r="AD211" s="39"/>
      <c r="AE211" s="39"/>
      <c r="AT211" s="16" t="s">
        <v>145</v>
      </c>
      <c r="AU211" s="16" t="s">
        <v>85</v>
      </c>
    </row>
    <row r="212" s="2" customFormat="1">
      <c r="A212" s="39"/>
      <c r="B212" s="40"/>
      <c r="C212" s="41"/>
      <c r="D212" s="245" t="s">
        <v>147</v>
      </c>
      <c r="E212" s="41"/>
      <c r="F212" s="252" t="s">
        <v>289</v>
      </c>
      <c r="G212" s="41"/>
      <c r="H212" s="41"/>
      <c r="I212" s="247"/>
      <c r="J212" s="41"/>
      <c r="K212" s="41"/>
      <c r="L212" s="42"/>
      <c r="M212" s="248"/>
      <c r="N212" s="249"/>
      <c r="O212" s="92"/>
      <c r="P212" s="92"/>
      <c r="Q212" s="92"/>
      <c r="R212" s="92"/>
      <c r="S212" s="92"/>
      <c r="T212" s="93"/>
      <c r="U212" s="39"/>
      <c r="V212" s="39"/>
      <c r="W212" s="39"/>
      <c r="X212" s="39"/>
      <c r="Y212" s="39"/>
      <c r="Z212" s="39"/>
      <c r="AA212" s="39"/>
      <c r="AB212" s="39"/>
      <c r="AC212" s="39"/>
      <c r="AD212" s="39"/>
      <c r="AE212" s="39"/>
      <c r="AT212" s="16" t="s">
        <v>147</v>
      </c>
      <c r="AU212" s="16" t="s">
        <v>85</v>
      </c>
    </row>
    <row r="213" s="2" customFormat="1" ht="24.15" customHeight="1">
      <c r="A213" s="39"/>
      <c r="B213" s="40"/>
      <c r="C213" s="232" t="s">
        <v>290</v>
      </c>
      <c r="D213" s="232" t="s">
        <v>137</v>
      </c>
      <c r="E213" s="233" t="s">
        <v>291</v>
      </c>
      <c r="F213" s="234" t="s">
        <v>292</v>
      </c>
      <c r="G213" s="235" t="s">
        <v>171</v>
      </c>
      <c r="H213" s="236">
        <v>2562.9400000000001</v>
      </c>
      <c r="I213" s="237"/>
      <c r="J213" s="238">
        <f>ROUND(I213*H213,2)</f>
        <v>0</v>
      </c>
      <c r="K213" s="239"/>
      <c r="L213" s="42"/>
      <c r="M213" s="240" t="s">
        <v>1</v>
      </c>
      <c r="N213" s="241" t="s">
        <v>42</v>
      </c>
      <c r="O213" s="92"/>
      <c r="P213" s="242">
        <f>O213*H213</f>
        <v>0</v>
      </c>
      <c r="Q213" s="242">
        <v>0</v>
      </c>
      <c r="R213" s="242">
        <f>Q213*H213</f>
        <v>0</v>
      </c>
      <c r="S213" s="242">
        <v>0</v>
      </c>
      <c r="T213" s="243">
        <f>S213*H213</f>
        <v>0</v>
      </c>
      <c r="U213" s="39"/>
      <c r="V213" s="39"/>
      <c r="W213" s="39"/>
      <c r="X213" s="39"/>
      <c r="Y213" s="39"/>
      <c r="Z213" s="39"/>
      <c r="AA213" s="39"/>
      <c r="AB213" s="39"/>
      <c r="AC213" s="39"/>
      <c r="AD213" s="39"/>
      <c r="AE213" s="39"/>
      <c r="AR213" s="244" t="s">
        <v>141</v>
      </c>
      <c r="AT213" s="244" t="s">
        <v>137</v>
      </c>
      <c r="AU213" s="244" t="s">
        <v>85</v>
      </c>
      <c r="AY213" s="16" t="s">
        <v>136</v>
      </c>
      <c r="BE213" s="144">
        <f>IF(N213="základní",J213,0)</f>
        <v>0</v>
      </c>
      <c r="BF213" s="144">
        <f>IF(N213="snížená",J213,0)</f>
        <v>0</v>
      </c>
      <c r="BG213" s="144">
        <f>IF(N213="zákl. přenesená",J213,0)</f>
        <v>0</v>
      </c>
      <c r="BH213" s="144">
        <f>IF(N213="sníž. přenesená",J213,0)</f>
        <v>0</v>
      </c>
      <c r="BI213" s="144">
        <f>IF(N213="nulová",J213,0)</f>
        <v>0</v>
      </c>
      <c r="BJ213" s="16" t="s">
        <v>85</v>
      </c>
      <c r="BK213" s="144">
        <f>ROUND(I213*H213,2)</f>
        <v>0</v>
      </c>
      <c r="BL213" s="16" t="s">
        <v>141</v>
      </c>
      <c r="BM213" s="244" t="s">
        <v>293</v>
      </c>
    </row>
    <row r="214" s="2" customFormat="1">
      <c r="A214" s="39"/>
      <c r="B214" s="40"/>
      <c r="C214" s="41"/>
      <c r="D214" s="245" t="s">
        <v>143</v>
      </c>
      <c r="E214" s="41"/>
      <c r="F214" s="246" t="s">
        <v>294</v>
      </c>
      <c r="G214" s="41"/>
      <c r="H214" s="41"/>
      <c r="I214" s="247"/>
      <c r="J214" s="41"/>
      <c r="K214" s="41"/>
      <c r="L214" s="42"/>
      <c r="M214" s="248"/>
      <c r="N214" s="249"/>
      <c r="O214" s="92"/>
      <c r="P214" s="92"/>
      <c r="Q214" s="92"/>
      <c r="R214" s="92"/>
      <c r="S214" s="92"/>
      <c r="T214" s="93"/>
      <c r="U214" s="39"/>
      <c r="V214" s="39"/>
      <c r="W214" s="39"/>
      <c r="X214" s="39"/>
      <c r="Y214" s="39"/>
      <c r="Z214" s="39"/>
      <c r="AA214" s="39"/>
      <c r="AB214" s="39"/>
      <c r="AC214" s="39"/>
      <c r="AD214" s="39"/>
      <c r="AE214" s="39"/>
      <c r="AT214" s="16" t="s">
        <v>143</v>
      </c>
      <c r="AU214" s="16" t="s">
        <v>85</v>
      </c>
    </row>
    <row r="215" s="2" customFormat="1">
      <c r="A215" s="39"/>
      <c r="B215" s="40"/>
      <c r="C215" s="41"/>
      <c r="D215" s="250" t="s">
        <v>145</v>
      </c>
      <c r="E215" s="41"/>
      <c r="F215" s="251" t="s">
        <v>295</v>
      </c>
      <c r="G215" s="41"/>
      <c r="H215" s="41"/>
      <c r="I215" s="247"/>
      <c r="J215" s="41"/>
      <c r="K215" s="41"/>
      <c r="L215" s="42"/>
      <c r="M215" s="248"/>
      <c r="N215" s="249"/>
      <c r="O215" s="92"/>
      <c r="P215" s="92"/>
      <c r="Q215" s="92"/>
      <c r="R215" s="92"/>
      <c r="S215" s="92"/>
      <c r="T215" s="93"/>
      <c r="U215" s="39"/>
      <c r="V215" s="39"/>
      <c r="W215" s="39"/>
      <c r="X215" s="39"/>
      <c r="Y215" s="39"/>
      <c r="Z215" s="39"/>
      <c r="AA215" s="39"/>
      <c r="AB215" s="39"/>
      <c r="AC215" s="39"/>
      <c r="AD215" s="39"/>
      <c r="AE215" s="39"/>
      <c r="AT215" s="16" t="s">
        <v>145</v>
      </c>
      <c r="AU215" s="16" t="s">
        <v>85</v>
      </c>
    </row>
    <row r="216" s="2" customFormat="1">
      <c r="A216" s="39"/>
      <c r="B216" s="40"/>
      <c r="C216" s="41"/>
      <c r="D216" s="245" t="s">
        <v>147</v>
      </c>
      <c r="E216" s="41"/>
      <c r="F216" s="252" t="s">
        <v>296</v>
      </c>
      <c r="G216" s="41"/>
      <c r="H216" s="41"/>
      <c r="I216" s="247"/>
      <c r="J216" s="41"/>
      <c r="K216" s="41"/>
      <c r="L216" s="42"/>
      <c r="M216" s="248"/>
      <c r="N216" s="249"/>
      <c r="O216" s="92"/>
      <c r="P216" s="92"/>
      <c r="Q216" s="92"/>
      <c r="R216" s="92"/>
      <c r="S216" s="92"/>
      <c r="T216" s="93"/>
      <c r="U216" s="39"/>
      <c r="V216" s="39"/>
      <c r="W216" s="39"/>
      <c r="X216" s="39"/>
      <c r="Y216" s="39"/>
      <c r="Z216" s="39"/>
      <c r="AA216" s="39"/>
      <c r="AB216" s="39"/>
      <c r="AC216" s="39"/>
      <c r="AD216" s="39"/>
      <c r="AE216" s="39"/>
      <c r="AT216" s="16" t="s">
        <v>147</v>
      </c>
      <c r="AU216" s="16" t="s">
        <v>85</v>
      </c>
    </row>
    <row r="217" s="2" customFormat="1" ht="16.5" customHeight="1">
      <c r="A217" s="39"/>
      <c r="B217" s="40"/>
      <c r="C217" s="232" t="s">
        <v>297</v>
      </c>
      <c r="D217" s="232" t="s">
        <v>137</v>
      </c>
      <c r="E217" s="233" t="s">
        <v>298</v>
      </c>
      <c r="F217" s="234" t="s">
        <v>299</v>
      </c>
      <c r="G217" s="235" t="s">
        <v>171</v>
      </c>
      <c r="H217" s="236">
        <v>514</v>
      </c>
      <c r="I217" s="237"/>
      <c r="J217" s="238">
        <f>ROUND(I217*H217,2)</f>
        <v>0</v>
      </c>
      <c r="K217" s="239"/>
      <c r="L217" s="42"/>
      <c r="M217" s="240" t="s">
        <v>1</v>
      </c>
      <c r="N217" s="241" t="s">
        <v>42</v>
      </c>
      <c r="O217" s="92"/>
      <c r="P217" s="242">
        <f>O217*H217</f>
        <v>0</v>
      </c>
      <c r="Q217" s="242">
        <v>0</v>
      </c>
      <c r="R217" s="242">
        <f>Q217*H217</f>
        <v>0</v>
      </c>
      <c r="S217" s="242">
        <v>0</v>
      </c>
      <c r="T217" s="243">
        <f>S217*H217</f>
        <v>0</v>
      </c>
      <c r="U217" s="39"/>
      <c r="V217" s="39"/>
      <c r="W217" s="39"/>
      <c r="X217" s="39"/>
      <c r="Y217" s="39"/>
      <c r="Z217" s="39"/>
      <c r="AA217" s="39"/>
      <c r="AB217" s="39"/>
      <c r="AC217" s="39"/>
      <c r="AD217" s="39"/>
      <c r="AE217" s="39"/>
      <c r="AR217" s="244" t="s">
        <v>141</v>
      </c>
      <c r="AT217" s="244" t="s">
        <v>137</v>
      </c>
      <c r="AU217" s="244" t="s">
        <v>85</v>
      </c>
      <c r="AY217" s="16" t="s">
        <v>136</v>
      </c>
      <c r="BE217" s="144">
        <f>IF(N217="základní",J217,0)</f>
        <v>0</v>
      </c>
      <c r="BF217" s="144">
        <f>IF(N217="snížená",J217,0)</f>
        <v>0</v>
      </c>
      <c r="BG217" s="144">
        <f>IF(N217="zákl. přenesená",J217,0)</f>
        <v>0</v>
      </c>
      <c r="BH217" s="144">
        <f>IF(N217="sníž. přenesená",J217,0)</f>
        <v>0</v>
      </c>
      <c r="BI217" s="144">
        <f>IF(N217="nulová",J217,0)</f>
        <v>0</v>
      </c>
      <c r="BJ217" s="16" t="s">
        <v>85</v>
      </c>
      <c r="BK217" s="144">
        <f>ROUND(I217*H217,2)</f>
        <v>0</v>
      </c>
      <c r="BL217" s="16" t="s">
        <v>141</v>
      </c>
      <c r="BM217" s="244" t="s">
        <v>300</v>
      </c>
    </row>
    <row r="218" s="2" customFormat="1">
      <c r="A218" s="39"/>
      <c r="B218" s="40"/>
      <c r="C218" s="41"/>
      <c r="D218" s="245" t="s">
        <v>143</v>
      </c>
      <c r="E218" s="41"/>
      <c r="F218" s="246" t="s">
        <v>301</v>
      </c>
      <c r="G218" s="41"/>
      <c r="H218" s="41"/>
      <c r="I218" s="247"/>
      <c r="J218" s="41"/>
      <c r="K218" s="41"/>
      <c r="L218" s="42"/>
      <c r="M218" s="248"/>
      <c r="N218" s="249"/>
      <c r="O218" s="92"/>
      <c r="P218" s="92"/>
      <c r="Q218" s="92"/>
      <c r="R218" s="92"/>
      <c r="S218" s="92"/>
      <c r="T218" s="93"/>
      <c r="U218" s="39"/>
      <c r="V218" s="39"/>
      <c r="W218" s="39"/>
      <c r="X218" s="39"/>
      <c r="Y218" s="39"/>
      <c r="Z218" s="39"/>
      <c r="AA218" s="39"/>
      <c r="AB218" s="39"/>
      <c r="AC218" s="39"/>
      <c r="AD218" s="39"/>
      <c r="AE218" s="39"/>
      <c r="AT218" s="16" t="s">
        <v>143</v>
      </c>
      <c r="AU218" s="16" t="s">
        <v>85</v>
      </c>
    </row>
    <row r="219" s="2" customFormat="1">
      <c r="A219" s="39"/>
      <c r="B219" s="40"/>
      <c r="C219" s="41"/>
      <c r="D219" s="250" t="s">
        <v>145</v>
      </c>
      <c r="E219" s="41"/>
      <c r="F219" s="251" t="s">
        <v>302</v>
      </c>
      <c r="G219" s="41"/>
      <c r="H219" s="41"/>
      <c r="I219" s="247"/>
      <c r="J219" s="41"/>
      <c r="K219" s="41"/>
      <c r="L219" s="42"/>
      <c r="M219" s="248"/>
      <c r="N219" s="249"/>
      <c r="O219" s="92"/>
      <c r="P219" s="92"/>
      <c r="Q219" s="92"/>
      <c r="R219" s="92"/>
      <c r="S219" s="92"/>
      <c r="T219" s="93"/>
      <c r="U219" s="39"/>
      <c r="V219" s="39"/>
      <c r="W219" s="39"/>
      <c r="X219" s="39"/>
      <c r="Y219" s="39"/>
      <c r="Z219" s="39"/>
      <c r="AA219" s="39"/>
      <c r="AB219" s="39"/>
      <c r="AC219" s="39"/>
      <c r="AD219" s="39"/>
      <c r="AE219" s="39"/>
      <c r="AT219" s="16" t="s">
        <v>145</v>
      </c>
      <c r="AU219" s="16" t="s">
        <v>85</v>
      </c>
    </row>
    <row r="220" s="2" customFormat="1">
      <c r="A220" s="39"/>
      <c r="B220" s="40"/>
      <c r="C220" s="41"/>
      <c r="D220" s="245" t="s">
        <v>147</v>
      </c>
      <c r="E220" s="41"/>
      <c r="F220" s="252" t="s">
        <v>296</v>
      </c>
      <c r="G220" s="41"/>
      <c r="H220" s="41"/>
      <c r="I220" s="247"/>
      <c r="J220" s="41"/>
      <c r="K220" s="41"/>
      <c r="L220" s="42"/>
      <c r="M220" s="248"/>
      <c r="N220" s="249"/>
      <c r="O220" s="92"/>
      <c r="P220" s="92"/>
      <c r="Q220" s="92"/>
      <c r="R220" s="92"/>
      <c r="S220" s="92"/>
      <c r="T220" s="93"/>
      <c r="U220" s="39"/>
      <c r="V220" s="39"/>
      <c r="W220" s="39"/>
      <c r="X220" s="39"/>
      <c r="Y220" s="39"/>
      <c r="Z220" s="39"/>
      <c r="AA220" s="39"/>
      <c r="AB220" s="39"/>
      <c r="AC220" s="39"/>
      <c r="AD220" s="39"/>
      <c r="AE220" s="39"/>
      <c r="AT220" s="16" t="s">
        <v>147</v>
      </c>
      <c r="AU220" s="16" t="s">
        <v>85</v>
      </c>
    </row>
    <row r="221" s="2" customFormat="1" ht="24.15" customHeight="1">
      <c r="A221" s="39"/>
      <c r="B221" s="40"/>
      <c r="C221" s="232" t="s">
        <v>303</v>
      </c>
      <c r="D221" s="232" t="s">
        <v>137</v>
      </c>
      <c r="E221" s="233" t="s">
        <v>304</v>
      </c>
      <c r="F221" s="234" t="s">
        <v>305</v>
      </c>
      <c r="G221" s="235" t="s">
        <v>171</v>
      </c>
      <c r="H221" s="236">
        <v>2842.52</v>
      </c>
      <c r="I221" s="237"/>
      <c r="J221" s="238">
        <f>ROUND(I221*H221,2)</f>
        <v>0</v>
      </c>
      <c r="K221" s="239"/>
      <c r="L221" s="42"/>
      <c r="M221" s="240" t="s">
        <v>1</v>
      </c>
      <c r="N221" s="241" t="s">
        <v>42</v>
      </c>
      <c r="O221" s="92"/>
      <c r="P221" s="242">
        <f>O221*H221</f>
        <v>0</v>
      </c>
      <c r="Q221" s="242">
        <v>0</v>
      </c>
      <c r="R221" s="242">
        <f>Q221*H221</f>
        <v>0</v>
      </c>
      <c r="S221" s="242">
        <v>0</v>
      </c>
      <c r="T221" s="243">
        <f>S221*H221</f>
        <v>0</v>
      </c>
      <c r="U221" s="39"/>
      <c r="V221" s="39"/>
      <c r="W221" s="39"/>
      <c r="X221" s="39"/>
      <c r="Y221" s="39"/>
      <c r="Z221" s="39"/>
      <c r="AA221" s="39"/>
      <c r="AB221" s="39"/>
      <c r="AC221" s="39"/>
      <c r="AD221" s="39"/>
      <c r="AE221" s="39"/>
      <c r="AR221" s="244" t="s">
        <v>141</v>
      </c>
      <c r="AT221" s="244" t="s">
        <v>137</v>
      </c>
      <c r="AU221" s="244" t="s">
        <v>85</v>
      </c>
      <c r="AY221" s="16" t="s">
        <v>136</v>
      </c>
      <c r="BE221" s="144">
        <f>IF(N221="základní",J221,0)</f>
        <v>0</v>
      </c>
      <c r="BF221" s="144">
        <f>IF(N221="snížená",J221,0)</f>
        <v>0</v>
      </c>
      <c r="BG221" s="144">
        <f>IF(N221="zákl. přenesená",J221,0)</f>
        <v>0</v>
      </c>
      <c r="BH221" s="144">
        <f>IF(N221="sníž. přenesená",J221,0)</f>
        <v>0</v>
      </c>
      <c r="BI221" s="144">
        <f>IF(N221="nulová",J221,0)</f>
        <v>0</v>
      </c>
      <c r="BJ221" s="16" t="s">
        <v>85</v>
      </c>
      <c r="BK221" s="144">
        <f>ROUND(I221*H221,2)</f>
        <v>0</v>
      </c>
      <c r="BL221" s="16" t="s">
        <v>141</v>
      </c>
      <c r="BM221" s="244" t="s">
        <v>306</v>
      </c>
    </row>
    <row r="222" s="2" customFormat="1">
      <c r="A222" s="39"/>
      <c r="B222" s="40"/>
      <c r="C222" s="41"/>
      <c r="D222" s="245" t="s">
        <v>143</v>
      </c>
      <c r="E222" s="41"/>
      <c r="F222" s="246" t="s">
        <v>307</v>
      </c>
      <c r="G222" s="41"/>
      <c r="H222" s="41"/>
      <c r="I222" s="247"/>
      <c r="J222" s="41"/>
      <c r="K222" s="41"/>
      <c r="L222" s="42"/>
      <c r="M222" s="248"/>
      <c r="N222" s="249"/>
      <c r="O222" s="92"/>
      <c r="P222" s="92"/>
      <c r="Q222" s="92"/>
      <c r="R222" s="92"/>
      <c r="S222" s="92"/>
      <c r="T222" s="93"/>
      <c r="U222" s="39"/>
      <c r="V222" s="39"/>
      <c r="W222" s="39"/>
      <c r="X222" s="39"/>
      <c r="Y222" s="39"/>
      <c r="Z222" s="39"/>
      <c r="AA222" s="39"/>
      <c r="AB222" s="39"/>
      <c r="AC222" s="39"/>
      <c r="AD222" s="39"/>
      <c r="AE222" s="39"/>
      <c r="AT222" s="16" t="s">
        <v>143</v>
      </c>
      <c r="AU222" s="16" t="s">
        <v>85</v>
      </c>
    </row>
    <row r="223" s="2" customFormat="1">
      <c r="A223" s="39"/>
      <c r="B223" s="40"/>
      <c r="C223" s="41"/>
      <c r="D223" s="250" t="s">
        <v>145</v>
      </c>
      <c r="E223" s="41"/>
      <c r="F223" s="251" t="s">
        <v>308</v>
      </c>
      <c r="G223" s="41"/>
      <c r="H223" s="41"/>
      <c r="I223" s="247"/>
      <c r="J223" s="41"/>
      <c r="K223" s="41"/>
      <c r="L223" s="42"/>
      <c r="M223" s="248"/>
      <c r="N223" s="249"/>
      <c r="O223" s="92"/>
      <c r="P223" s="92"/>
      <c r="Q223" s="92"/>
      <c r="R223" s="92"/>
      <c r="S223" s="92"/>
      <c r="T223" s="93"/>
      <c r="U223" s="39"/>
      <c r="V223" s="39"/>
      <c r="W223" s="39"/>
      <c r="X223" s="39"/>
      <c r="Y223" s="39"/>
      <c r="Z223" s="39"/>
      <c r="AA223" s="39"/>
      <c r="AB223" s="39"/>
      <c r="AC223" s="39"/>
      <c r="AD223" s="39"/>
      <c r="AE223" s="39"/>
      <c r="AT223" s="16" t="s">
        <v>145</v>
      </c>
      <c r="AU223" s="16" t="s">
        <v>85</v>
      </c>
    </row>
    <row r="224" s="2" customFormat="1">
      <c r="A224" s="39"/>
      <c r="B224" s="40"/>
      <c r="C224" s="41"/>
      <c r="D224" s="245" t="s">
        <v>147</v>
      </c>
      <c r="E224" s="41"/>
      <c r="F224" s="252" t="s">
        <v>309</v>
      </c>
      <c r="G224" s="41"/>
      <c r="H224" s="41"/>
      <c r="I224" s="247"/>
      <c r="J224" s="41"/>
      <c r="K224" s="41"/>
      <c r="L224" s="42"/>
      <c r="M224" s="248"/>
      <c r="N224" s="249"/>
      <c r="O224" s="92"/>
      <c r="P224" s="92"/>
      <c r="Q224" s="92"/>
      <c r="R224" s="92"/>
      <c r="S224" s="92"/>
      <c r="T224" s="93"/>
      <c r="U224" s="39"/>
      <c r="V224" s="39"/>
      <c r="W224" s="39"/>
      <c r="X224" s="39"/>
      <c r="Y224" s="39"/>
      <c r="Z224" s="39"/>
      <c r="AA224" s="39"/>
      <c r="AB224" s="39"/>
      <c r="AC224" s="39"/>
      <c r="AD224" s="39"/>
      <c r="AE224" s="39"/>
      <c r="AT224" s="16" t="s">
        <v>147</v>
      </c>
      <c r="AU224" s="16" t="s">
        <v>85</v>
      </c>
    </row>
    <row r="225" s="12" customFormat="1" ht="25.92" customHeight="1">
      <c r="A225" s="12"/>
      <c r="B225" s="218"/>
      <c r="C225" s="219"/>
      <c r="D225" s="220" t="s">
        <v>76</v>
      </c>
      <c r="E225" s="221" t="s">
        <v>155</v>
      </c>
      <c r="F225" s="221" t="s">
        <v>310</v>
      </c>
      <c r="G225" s="219"/>
      <c r="H225" s="219"/>
      <c r="I225" s="222"/>
      <c r="J225" s="223">
        <f>BK225</f>
        <v>0</v>
      </c>
      <c r="K225" s="219"/>
      <c r="L225" s="224"/>
      <c r="M225" s="225"/>
      <c r="N225" s="226"/>
      <c r="O225" s="226"/>
      <c r="P225" s="227">
        <f>SUM(P226:P237)</f>
        <v>0</v>
      </c>
      <c r="Q225" s="226"/>
      <c r="R225" s="227">
        <f>SUM(R226:R237)</f>
        <v>17.300796800000001</v>
      </c>
      <c r="S225" s="226"/>
      <c r="T225" s="228">
        <f>SUM(T226:T237)</f>
        <v>0</v>
      </c>
      <c r="U225" s="12"/>
      <c r="V225" s="12"/>
      <c r="W225" s="12"/>
      <c r="X225" s="12"/>
      <c r="Y225" s="12"/>
      <c r="Z225" s="12"/>
      <c r="AA225" s="12"/>
      <c r="AB225" s="12"/>
      <c r="AC225" s="12"/>
      <c r="AD225" s="12"/>
      <c r="AE225" s="12"/>
      <c r="AR225" s="229" t="s">
        <v>85</v>
      </c>
      <c r="AT225" s="230" t="s">
        <v>76</v>
      </c>
      <c r="AU225" s="230" t="s">
        <v>77</v>
      </c>
      <c r="AY225" s="229" t="s">
        <v>136</v>
      </c>
      <c r="BK225" s="231">
        <f>SUM(BK226:BK237)</f>
        <v>0</v>
      </c>
    </row>
    <row r="226" s="2" customFormat="1" ht="24.15" customHeight="1">
      <c r="A226" s="39"/>
      <c r="B226" s="40"/>
      <c r="C226" s="232" t="s">
        <v>311</v>
      </c>
      <c r="D226" s="232" t="s">
        <v>137</v>
      </c>
      <c r="E226" s="233" t="s">
        <v>312</v>
      </c>
      <c r="F226" s="234" t="s">
        <v>313</v>
      </c>
      <c r="G226" s="235" t="s">
        <v>186</v>
      </c>
      <c r="H226" s="236">
        <v>6.0199999999999996</v>
      </c>
      <c r="I226" s="237"/>
      <c r="J226" s="238">
        <f>ROUND(I226*H226,2)</f>
        <v>0</v>
      </c>
      <c r="K226" s="239"/>
      <c r="L226" s="42"/>
      <c r="M226" s="240" t="s">
        <v>1</v>
      </c>
      <c r="N226" s="241" t="s">
        <v>42</v>
      </c>
      <c r="O226" s="92"/>
      <c r="P226" s="242">
        <f>O226*H226</f>
        <v>0</v>
      </c>
      <c r="Q226" s="242">
        <v>2.8089400000000002</v>
      </c>
      <c r="R226" s="242">
        <f>Q226*H226</f>
        <v>16.9098188</v>
      </c>
      <c r="S226" s="242">
        <v>0</v>
      </c>
      <c r="T226" s="243">
        <f>S226*H226</f>
        <v>0</v>
      </c>
      <c r="U226" s="39"/>
      <c r="V226" s="39"/>
      <c r="W226" s="39"/>
      <c r="X226" s="39"/>
      <c r="Y226" s="39"/>
      <c r="Z226" s="39"/>
      <c r="AA226" s="39"/>
      <c r="AB226" s="39"/>
      <c r="AC226" s="39"/>
      <c r="AD226" s="39"/>
      <c r="AE226" s="39"/>
      <c r="AR226" s="244" t="s">
        <v>141</v>
      </c>
      <c r="AT226" s="244" t="s">
        <v>137</v>
      </c>
      <c r="AU226" s="244" t="s">
        <v>85</v>
      </c>
      <c r="AY226" s="16" t="s">
        <v>136</v>
      </c>
      <c r="BE226" s="144">
        <f>IF(N226="základní",J226,0)</f>
        <v>0</v>
      </c>
      <c r="BF226" s="144">
        <f>IF(N226="snížená",J226,0)</f>
        <v>0</v>
      </c>
      <c r="BG226" s="144">
        <f>IF(N226="zákl. přenesená",J226,0)</f>
        <v>0</v>
      </c>
      <c r="BH226" s="144">
        <f>IF(N226="sníž. přenesená",J226,0)</f>
        <v>0</v>
      </c>
      <c r="BI226" s="144">
        <f>IF(N226="nulová",J226,0)</f>
        <v>0</v>
      </c>
      <c r="BJ226" s="16" t="s">
        <v>85</v>
      </c>
      <c r="BK226" s="144">
        <f>ROUND(I226*H226,2)</f>
        <v>0</v>
      </c>
      <c r="BL226" s="16" t="s">
        <v>141</v>
      </c>
      <c r="BM226" s="244" t="s">
        <v>314</v>
      </c>
    </row>
    <row r="227" s="2" customFormat="1">
      <c r="A227" s="39"/>
      <c r="B227" s="40"/>
      <c r="C227" s="41"/>
      <c r="D227" s="245" t="s">
        <v>143</v>
      </c>
      <c r="E227" s="41"/>
      <c r="F227" s="246" t="s">
        <v>315</v>
      </c>
      <c r="G227" s="41"/>
      <c r="H227" s="41"/>
      <c r="I227" s="247"/>
      <c r="J227" s="41"/>
      <c r="K227" s="41"/>
      <c r="L227" s="42"/>
      <c r="M227" s="248"/>
      <c r="N227" s="249"/>
      <c r="O227" s="92"/>
      <c r="P227" s="92"/>
      <c r="Q227" s="92"/>
      <c r="R227" s="92"/>
      <c r="S227" s="92"/>
      <c r="T227" s="93"/>
      <c r="U227" s="39"/>
      <c r="V227" s="39"/>
      <c r="W227" s="39"/>
      <c r="X227" s="39"/>
      <c r="Y227" s="39"/>
      <c r="Z227" s="39"/>
      <c r="AA227" s="39"/>
      <c r="AB227" s="39"/>
      <c r="AC227" s="39"/>
      <c r="AD227" s="39"/>
      <c r="AE227" s="39"/>
      <c r="AT227" s="16" t="s">
        <v>143</v>
      </c>
      <c r="AU227" s="16" t="s">
        <v>85</v>
      </c>
    </row>
    <row r="228" s="2" customFormat="1">
      <c r="A228" s="39"/>
      <c r="B228" s="40"/>
      <c r="C228" s="41"/>
      <c r="D228" s="250" t="s">
        <v>145</v>
      </c>
      <c r="E228" s="41"/>
      <c r="F228" s="251" t="s">
        <v>316</v>
      </c>
      <c r="G228" s="41"/>
      <c r="H228" s="41"/>
      <c r="I228" s="247"/>
      <c r="J228" s="41"/>
      <c r="K228" s="41"/>
      <c r="L228" s="42"/>
      <c r="M228" s="248"/>
      <c r="N228" s="249"/>
      <c r="O228" s="92"/>
      <c r="P228" s="92"/>
      <c r="Q228" s="92"/>
      <c r="R228" s="92"/>
      <c r="S228" s="92"/>
      <c r="T228" s="93"/>
      <c r="U228" s="39"/>
      <c r="V228" s="39"/>
      <c r="W228" s="39"/>
      <c r="X228" s="39"/>
      <c r="Y228" s="39"/>
      <c r="Z228" s="39"/>
      <c r="AA228" s="39"/>
      <c r="AB228" s="39"/>
      <c r="AC228" s="39"/>
      <c r="AD228" s="39"/>
      <c r="AE228" s="39"/>
      <c r="AT228" s="16" t="s">
        <v>145</v>
      </c>
      <c r="AU228" s="16" t="s">
        <v>85</v>
      </c>
    </row>
    <row r="229" s="2" customFormat="1">
      <c r="A229" s="39"/>
      <c r="B229" s="40"/>
      <c r="C229" s="41"/>
      <c r="D229" s="245" t="s">
        <v>147</v>
      </c>
      <c r="E229" s="41"/>
      <c r="F229" s="252" t="s">
        <v>317</v>
      </c>
      <c r="G229" s="41"/>
      <c r="H229" s="41"/>
      <c r="I229" s="247"/>
      <c r="J229" s="41"/>
      <c r="K229" s="41"/>
      <c r="L229" s="42"/>
      <c r="M229" s="248"/>
      <c r="N229" s="249"/>
      <c r="O229" s="92"/>
      <c r="P229" s="92"/>
      <c r="Q229" s="92"/>
      <c r="R229" s="92"/>
      <c r="S229" s="92"/>
      <c r="T229" s="93"/>
      <c r="U229" s="39"/>
      <c r="V229" s="39"/>
      <c r="W229" s="39"/>
      <c r="X229" s="39"/>
      <c r="Y229" s="39"/>
      <c r="Z229" s="39"/>
      <c r="AA229" s="39"/>
      <c r="AB229" s="39"/>
      <c r="AC229" s="39"/>
      <c r="AD229" s="39"/>
      <c r="AE229" s="39"/>
      <c r="AT229" s="16" t="s">
        <v>147</v>
      </c>
      <c r="AU229" s="16" t="s">
        <v>85</v>
      </c>
    </row>
    <row r="230" s="2" customFormat="1" ht="21.75" customHeight="1">
      <c r="A230" s="39"/>
      <c r="B230" s="40"/>
      <c r="C230" s="232" t="s">
        <v>318</v>
      </c>
      <c r="D230" s="232" t="s">
        <v>137</v>
      </c>
      <c r="E230" s="233" t="s">
        <v>319</v>
      </c>
      <c r="F230" s="234" t="s">
        <v>320</v>
      </c>
      <c r="G230" s="235" t="s">
        <v>171</v>
      </c>
      <c r="H230" s="236">
        <v>48.149999999999999</v>
      </c>
      <c r="I230" s="237"/>
      <c r="J230" s="238">
        <f>ROUND(I230*H230,2)</f>
        <v>0</v>
      </c>
      <c r="K230" s="239"/>
      <c r="L230" s="42"/>
      <c r="M230" s="240" t="s">
        <v>1</v>
      </c>
      <c r="N230" s="241" t="s">
        <v>42</v>
      </c>
      <c r="O230" s="92"/>
      <c r="P230" s="242">
        <f>O230*H230</f>
        <v>0</v>
      </c>
      <c r="Q230" s="242">
        <v>0.00726</v>
      </c>
      <c r="R230" s="242">
        <f>Q230*H230</f>
        <v>0.34956899999999996</v>
      </c>
      <c r="S230" s="242">
        <v>0</v>
      </c>
      <c r="T230" s="243">
        <f>S230*H230</f>
        <v>0</v>
      </c>
      <c r="U230" s="39"/>
      <c r="V230" s="39"/>
      <c r="W230" s="39"/>
      <c r="X230" s="39"/>
      <c r="Y230" s="39"/>
      <c r="Z230" s="39"/>
      <c r="AA230" s="39"/>
      <c r="AB230" s="39"/>
      <c r="AC230" s="39"/>
      <c r="AD230" s="39"/>
      <c r="AE230" s="39"/>
      <c r="AR230" s="244" t="s">
        <v>141</v>
      </c>
      <c r="AT230" s="244" t="s">
        <v>137</v>
      </c>
      <c r="AU230" s="244" t="s">
        <v>85</v>
      </c>
      <c r="AY230" s="16" t="s">
        <v>136</v>
      </c>
      <c r="BE230" s="144">
        <f>IF(N230="základní",J230,0)</f>
        <v>0</v>
      </c>
      <c r="BF230" s="144">
        <f>IF(N230="snížená",J230,0)</f>
        <v>0</v>
      </c>
      <c r="BG230" s="144">
        <f>IF(N230="zákl. přenesená",J230,0)</f>
        <v>0</v>
      </c>
      <c r="BH230" s="144">
        <f>IF(N230="sníž. přenesená",J230,0)</f>
        <v>0</v>
      </c>
      <c r="BI230" s="144">
        <f>IF(N230="nulová",J230,0)</f>
        <v>0</v>
      </c>
      <c r="BJ230" s="16" t="s">
        <v>85</v>
      </c>
      <c r="BK230" s="144">
        <f>ROUND(I230*H230,2)</f>
        <v>0</v>
      </c>
      <c r="BL230" s="16" t="s">
        <v>141</v>
      </c>
      <c r="BM230" s="244" t="s">
        <v>321</v>
      </c>
    </row>
    <row r="231" s="2" customFormat="1">
      <c r="A231" s="39"/>
      <c r="B231" s="40"/>
      <c r="C231" s="41"/>
      <c r="D231" s="245" t="s">
        <v>143</v>
      </c>
      <c r="E231" s="41"/>
      <c r="F231" s="246" t="s">
        <v>322</v>
      </c>
      <c r="G231" s="41"/>
      <c r="H231" s="41"/>
      <c r="I231" s="247"/>
      <c r="J231" s="41"/>
      <c r="K231" s="41"/>
      <c r="L231" s="42"/>
      <c r="M231" s="248"/>
      <c r="N231" s="249"/>
      <c r="O231" s="92"/>
      <c r="P231" s="92"/>
      <c r="Q231" s="92"/>
      <c r="R231" s="92"/>
      <c r="S231" s="92"/>
      <c r="T231" s="93"/>
      <c r="U231" s="39"/>
      <c r="V231" s="39"/>
      <c r="W231" s="39"/>
      <c r="X231" s="39"/>
      <c r="Y231" s="39"/>
      <c r="Z231" s="39"/>
      <c r="AA231" s="39"/>
      <c r="AB231" s="39"/>
      <c r="AC231" s="39"/>
      <c r="AD231" s="39"/>
      <c r="AE231" s="39"/>
      <c r="AT231" s="16" t="s">
        <v>143</v>
      </c>
      <c r="AU231" s="16" t="s">
        <v>85</v>
      </c>
    </row>
    <row r="232" s="2" customFormat="1">
      <c r="A232" s="39"/>
      <c r="B232" s="40"/>
      <c r="C232" s="41"/>
      <c r="D232" s="250" t="s">
        <v>145</v>
      </c>
      <c r="E232" s="41"/>
      <c r="F232" s="251" t="s">
        <v>323</v>
      </c>
      <c r="G232" s="41"/>
      <c r="H232" s="41"/>
      <c r="I232" s="247"/>
      <c r="J232" s="41"/>
      <c r="K232" s="41"/>
      <c r="L232" s="42"/>
      <c r="M232" s="248"/>
      <c r="N232" s="249"/>
      <c r="O232" s="92"/>
      <c r="P232" s="92"/>
      <c r="Q232" s="92"/>
      <c r="R232" s="92"/>
      <c r="S232" s="92"/>
      <c r="T232" s="93"/>
      <c r="U232" s="39"/>
      <c r="V232" s="39"/>
      <c r="W232" s="39"/>
      <c r="X232" s="39"/>
      <c r="Y232" s="39"/>
      <c r="Z232" s="39"/>
      <c r="AA232" s="39"/>
      <c r="AB232" s="39"/>
      <c r="AC232" s="39"/>
      <c r="AD232" s="39"/>
      <c r="AE232" s="39"/>
      <c r="AT232" s="16" t="s">
        <v>145</v>
      </c>
      <c r="AU232" s="16" t="s">
        <v>85</v>
      </c>
    </row>
    <row r="233" s="2" customFormat="1">
      <c r="A233" s="39"/>
      <c r="B233" s="40"/>
      <c r="C233" s="41"/>
      <c r="D233" s="245" t="s">
        <v>147</v>
      </c>
      <c r="E233" s="41"/>
      <c r="F233" s="252" t="s">
        <v>324</v>
      </c>
      <c r="G233" s="41"/>
      <c r="H233" s="41"/>
      <c r="I233" s="247"/>
      <c r="J233" s="41"/>
      <c r="K233" s="41"/>
      <c r="L233" s="42"/>
      <c r="M233" s="248"/>
      <c r="N233" s="249"/>
      <c r="O233" s="92"/>
      <c r="P233" s="92"/>
      <c r="Q233" s="92"/>
      <c r="R233" s="92"/>
      <c r="S233" s="92"/>
      <c r="T233" s="93"/>
      <c r="U233" s="39"/>
      <c r="V233" s="39"/>
      <c r="W233" s="39"/>
      <c r="X233" s="39"/>
      <c r="Y233" s="39"/>
      <c r="Z233" s="39"/>
      <c r="AA233" s="39"/>
      <c r="AB233" s="39"/>
      <c r="AC233" s="39"/>
      <c r="AD233" s="39"/>
      <c r="AE233" s="39"/>
      <c r="AT233" s="16" t="s">
        <v>147</v>
      </c>
      <c r="AU233" s="16" t="s">
        <v>85</v>
      </c>
    </row>
    <row r="234" s="2" customFormat="1" ht="21.75" customHeight="1">
      <c r="A234" s="39"/>
      <c r="B234" s="40"/>
      <c r="C234" s="232" t="s">
        <v>325</v>
      </c>
      <c r="D234" s="232" t="s">
        <v>137</v>
      </c>
      <c r="E234" s="233" t="s">
        <v>326</v>
      </c>
      <c r="F234" s="234" t="s">
        <v>327</v>
      </c>
      <c r="G234" s="235" t="s">
        <v>171</v>
      </c>
      <c r="H234" s="236">
        <v>48.149999999999999</v>
      </c>
      <c r="I234" s="237"/>
      <c r="J234" s="238">
        <f>ROUND(I234*H234,2)</f>
        <v>0</v>
      </c>
      <c r="K234" s="239"/>
      <c r="L234" s="42"/>
      <c r="M234" s="240" t="s">
        <v>1</v>
      </c>
      <c r="N234" s="241" t="s">
        <v>42</v>
      </c>
      <c r="O234" s="92"/>
      <c r="P234" s="242">
        <f>O234*H234</f>
        <v>0</v>
      </c>
      <c r="Q234" s="242">
        <v>0.00085999999999999998</v>
      </c>
      <c r="R234" s="242">
        <f>Q234*H234</f>
        <v>0.041408999999999994</v>
      </c>
      <c r="S234" s="242">
        <v>0</v>
      </c>
      <c r="T234" s="243">
        <f>S234*H234</f>
        <v>0</v>
      </c>
      <c r="U234" s="39"/>
      <c r="V234" s="39"/>
      <c r="W234" s="39"/>
      <c r="X234" s="39"/>
      <c r="Y234" s="39"/>
      <c r="Z234" s="39"/>
      <c r="AA234" s="39"/>
      <c r="AB234" s="39"/>
      <c r="AC234" s="39"/>
      <c r="AD234" s="39"/>
      <c r="AE234" s="39"/>
      <c r="AR234" s="244" t="s">
        <v>141</v>
      </c>
      <c r="AT234" s="244" t="s">
        <v>137</v>
      </c>
      <c r="AU234" s="244" t="s">
        <v>85</v>
      </c>
      <c r="AY234" s="16" t="s">
        <v>136</v>
      </c>
      <c r="BE234" s="144">
        <f>IF(N234="základní",J234,0)</f>
        <v>0</v>
      </c>
      <c r="BF234" s="144">
        <f>IF(N234="snížená",J234,0)</f>
        <v>0</v>
      </c>
      <c r="BG234" s="144">
        <f>IF(N234="zákl. přenesená",J234,0)</f>
        <v>0</v>
      </c>
      <c r="BH234" s="144">
        <f>IF(N234="sníž. přenesená",J234,0)</f>
        <v>0</v>
      </c>
      <c r="BI234" s="144">
        <f>IF(N234="nulová",J234,0)</f>
        <v>0</v>
      </c>
      <c r="BJ234" s="16" t="s">
        <v>85</v>
      </c>
      <c r="BK234" s="144">
        <f>ROUND(I234*H234,2)</f>
        <v>0</v>
      </c>
      <c r="BL234" s="16" t="s">
        <v>141</v>
      </c>
      <c r="BM234" s="244" t="s">
        <v>328</v>
      </c>
    </row>
    <row r="235" s="2" customFormat="1">
      <c r="A235" s="39"/>
      <c r="B235" s="40"/>
      <c r="C235" s="41"/>
      <c r="D235" s="245" t="s">
        <v>143</v>
      </c>
      <c r="E235" s="41"/>
      <c r="F235" s="246" t="s">
        <v>329</v>
      </c>
      <c r="G235" s="41"/>
      <c r="H235" s="41"/>
      <c r="I235" s="247"/>
      <c r="J235" s="41"/>
      <c r="K235" s="41"/>
      <c r="L235" s="42"/>
      <c r="M235" s="248"/>
      <c r="N235" s="249"/>
      <c r="O235" s="92"/>
      <c r="P235" s="92"/>
      <c r="Q235" s="92"/>
      <c r="R235" s="92"/>
      <c r="S235" s="92"/>
      <c r="T235" s="93"/>
      <c r="U235" s="39"/>
      <c r="V235" s="39"/>
      <c r="W235" s="39"/>
      <c r="X235" s="39"/>
      <c r="Y235" s="39"/>
      <c r="Z235" s="39"/>
      <c r="AA235" s="39"/>
      <c r="AB235" s="39"/>
      <c r="AC235" s="39"/>
      <c r="AD235" s="39"/>
      <c r="AE235" s="39"/>
      <c r="AT235" s="16" t="s">
        <v>143</v>
      </c>
      <c r="AU235" s="16" t="s">
        <v>85</v>
      </c>
    </row>
    <row r="236" s="2" customFormat="1">
      <c r="A236" s="39"/>
      <c r="B236" s="40"/>
      <c r="C236" s="41"/>
      <c r="D236" s="250" t="s">
        <v>145</v>
      </c>
      <c r="E236" s="41"/>
      <c r="F236" s="251" t="s">
        <v>330</v>
      </c>
      <c r="G236" s="41"/>
      <c r="H236" s="41"/>
      <c r="I236" s="247"/>
      <c r="J236" s="41"/>
      <c r="K236" s="41"/>
      <c r="L236" s="42"/>
      <c r="M236" s="248"/>
      <c r="N236" s="249"/>
      <c r="O236" s="92"/>
      <c r="P236" s="92"/>
      <c r="Q236" s="92"/>
      <c r="R236" s="92"/>
      <c r="S236" s="92"/>
      <c r="T236" s="93"/>
      <c r="U236" s="39"/>
      <c r="V236" s="39"/>
      <c r="W236" s="39"/>
      <c r="X236" s="39"/>
      <c r="Y236" s="39"/>
      <c r="Z236" s="39"/>
      <c r="AA236" s="39"/>
      <c r="AB236" s="39"/>
      <c r="AC236" s="39"/>
      <c r="AD236" s="39"/>
      <c r="AE236" s="39"/>
      <c r="AT236" s="16" t="s">
        <v>145</v>
      </c>
      <c r="AU236" s="16" t="s">
        <v>85</v>
      </c>
    </row>
    <row r="237" s="2" customFormat="1">
      <c r="A237" s="39"/>
      <c r="B237" s="40"/>
      <c r="C237" s="41"/>
      <c r="D237" s="245" t="s">
        <v>147</v>
      </c>
      <c r="E237" s="41"/>
      <c r="F237" s="252" t="s">
        <v>324</v>
      </c>
      <c r="G237" s="41"/>
      <c r="H237" s="41"/>
      <c r="I237" s="247"/>
      <c r="J237" s="41"/>
      <c r="K237" s="41"/>
      <c r="L237" s="42"/>
      <c r="M237" s="248"/>
      <c r="N237" s="249"/>
      <c r="O237" s="92"/>
      <c r="P237" s="92"/>
      <c r="Q237" s="92"/>
      <c r="R237" s="92"/>
      <c r="S237" s="92"/>
      <c r="T237" s="93"/>
      <c r="U237" s="39"/>
      <c r="V237" s="39"/>
      <c r="W237" s="39"/>
      <c r="X237" s="39"/>
      <c r="Y237" s="39"/>
      <c r="Z237" s="39"/>
      <c r="AA237" s="39"/>
      <c r="AB237" s="39"/>
      <c r="AC237" s="39"/>
      <c r="AD237" s="39"/>
      <c r="AE237" s="39"/>
      <c r="AT237" s="16" t="s">
        <v>147</v>
      </c>
      <c r="AU237" s="16" t="s">
        <v>85</v>
      </c>
    </row>
    <row r="238" s="12" customFormat="1" ht="25.92" customHeight="1">
      <c r="A238" s="12"/>
      <c r="B238" s="218"/>
      <c r="C238" s="219"/>
      <c r="D238" s="220" t="s">
        <v>76</v>
      </c>
      <c r="E238" s="221" t="s">
        <v>141</v>
      </c>
      <c r="F238" s="221" t="s">
        <v>331</v>
      </c>
      <c r="G238" s="219"/>
      <c r="H238" s="219"/>
      <c r="I238" s="222"/>
      <c r="J238" s="223">
        <f>BK238</f>
        <v>0</v>
      </c>
      <c r="K238" s="219"/>
      <c r="L238" s="224"/>
      <c r="M238" s="225"/>
      <c r="N238" s="226"/>
      <c r="O238" s="226"/>
      <c r="P238" s="227">
        <f>SUM(P239:P269)</f>
        <v>0</v>
      </c>
      <c r="Q238" s="226"/>
      <c r="R238" s="227">
        <f>SUM(R239:R269)</f>
        <v>302.53112309000005</v>
      </c>
      <c r="S238" s="226"/>
      <c r="T238" s="228">
        <f>SUM(T239:T269)</f>
        <v>0</v>
      </c>
      <c r="U238" s="12"/>
      <c r="V238" s="12"/>
      <c r="W238" s="12"/>
      <c r="X238" s="12"/>
      <c r="Y238" s="12"/>
      <c r="Z238" s="12"/>
      <c r="AA238" s="12"/>
      <c r="AB238" s="12"/>
      <c r="AC238" s="12"/>
      <c r="AD238" s="12"/>
      <c r="AE238" s="12"/>
      <c r="AR238" s="229" t="s">
        <v>85</v>
      </c>
      <c r="AT238" s="230" t="s">
        <v>76</v>
      </c>
      <c r="AU238" s="230" t="s">
        <v>77</v>
      </c>
      <c r="AY238" s="229" t="s">
        <v>136</v>
      </c>
      <c r="BK238" s="231">
        <f>SUM(BK239:BK269)</f>
        <v>0</v>
      </c>
    </row>
    <row r="239" s="2" customFormat="1" ht="16.5" customHeight="1">
      <c r="A239" s="39"/>
      <c r="B239" s="40"/>
      <c r="C239" s="232" t="s">
        <v>332</v>
      </c>
      <c r="D239" s="232" t="s">
        <v>137</v>
      </c>
      <c r="E239" s="233" t="s">
        <v>333</v>
      </c>
      <c r="F239" s="234" t="s">
        <v>334</v>
      </c>
      <c r="G239" s="235" t="s">
        <v>186</v>
      </c>
      <c r="H239" s="236">
        <v>10.42</v>
      </c>
      <c r="I239" s="237"/>
      <c r="J239" s="238">
        <f>ROUND(I239*H239,2)</f>
        <v>0</v>
      </c>
      <c r="K239" s="239"/>
      <c r="L239" s="42"/>
      <c r="M239" s="240" t="s">
        <v>1</v>
      </c>
      <c r="N239" s="241" t="s">
        <v>42</v>
      </c>
      <c r="O239" s="92"/>
      <c r="P239" s="242">
        <f>O239*H239</f>
        <v>0</v>
      </c>
      <c r="Q239" s="242">
        <v>2.45329</v>
      </c>
      <c r="R239" s="242">
        <f>Q239*H239</f>
        <v>25.563281799999999</v>
      </c>
      <c r="S239" s="242">
        <v>0</v>
      </c>
      <c r="T239" s="243">
        <f>S239*H239</f>
        <v>0</v>
      </c>
      <c r="U239" s="39"/>
      <c r="V239" s="39"/>
      <c r="W239" s="39"/>
      <c r="X239" s="39"/>
      <c r="Y239" s="39"/>
      <c r="Z239" s="39"/>
      <c r="AA239" s="39"/>
      <c r="AB239" s="39"/>
      <c r="AC239" s="39"/>
      <c r="AD239" s="39"/>
      <c r="AE239" s="39"/>
      <c r="AR239" s="244" t="s">
        <v>201</v>
      </c>
      <c r="AT239" s="244" t="s">
        <v>137</v>
      </c>
      <c r="AU239" s="244" t="s">
        <v>85</v>
      </c>
      <c r="AY239" s="16" t="s">
        <v>136</v>
      </c>
      <c r="BE239" s="144">
        <f>IF(N239="základní",J239,0)</f>
        <v>0</v>
      </c>
      <c r="BF239" s="144">
        <f>IF(N239="snížená",J239,0)</f>
        <v>0</v>
      </c>
      <c r="BG239" s="144">
        <f>IF(N239="zákl. přenesená",J239,0)</f>
        <v>0</v>
      </c>
      <c r="BH239" s="144">
        <f>IF(N239="sníž. přenesená",J239,0)</f>
        <v>0</v>
      </c>
      <c r="BI239" s="144">
        <f>IF(N239="nulová",J239,0)</f>
        <v>0</v>
      </c>
      <c r="BJ239" s="16" t="s">
        <v>85</v>
      </c>
      <c r="BK239" s="144">
        <f>ROUND(I239*H239,2)</f>
        <v>0</v>
      </c>
      <c r="BL239" s="16" t="s">
        <v>201</v>
      </c>
      <c r="BM239" s="244" t="s">
        <v>335</v>
      </c>
    </row>
    <row r="240" s="2" customFormat="1">
      <c r="A240" s="39"/>
      <c r="B240" s="40"/>
      <c r="C240" s="41"/>
      <c r="D240" s="245" t="s">
        <v>143</v>
      </c>
      <c r="E240" s="41"/>
      <c r="F240" s="246" t="s">
        <v>336</v>
      </c>
      <c r="G240" s="41"/>
      <c r="H240" s="41"/>
      <c r="I240" s="247"/>
      <c r="J240" s="41"/>
      <c r="K240" s="41"/>
      <c r="L240" s="42"/>
      <c r="M240" s="248"/>
      <c r="N240" s="249"/>
      <c r="O240" s="92"/>
      <c r="P240" s="92"/>
      <c r="Q240" s="92"/>
      <c r="R240" s="92"/>
      <c r="S240" s="92"/>
      <c r="T240" s="93"/>
      <c r="U240" s="39"/>
      <c r="V240" s="39"/>
      <c r="W240" s="39"/>
      <c r="X240" s="39"/>
      <c r="Y240" s="39"/>
      <c r="Z240" s="39"/>
      <c r="AA240" s="39"/>
      <c r="AB240" s="39"/>
      <c r="AC240" s="39"/>
      <c r="AD240" s="39"/>
      <c r="AE240" s="39"/>
      <c r="AT240" s="16" t="s">
        <v>143</v>
      </c>
      <c r="AU240" s="16" t="s">
        <v>85</v>
      </c>
    </row>
    <row r="241" s="2" customFormat="1">
      <c r="A241" s="39"/>
      <c r="B241" s="40"/>
      <c r="C241" s="41"/>
      <c r="D241" s="250" t="s">
        <v>145</v>
      </c>
      <c r="E241" s="41"/>
      <c r="F241" s="251" t="s">
        <v>337</v>
      </c>
      <c r="G241" s="41"/>
      <c r="H241" s="41"/>
      <c r="I241" s="247"/>
      <c r="J241" s="41"/>
      <c r="K241" s="41"/>
      <c r="L241" s="42"/>
      <c r="M241" s="248"/>
      <c r="N241" s="249"/>
      <c r="O241" s="92"/>
      <c r="P241" s="92"/>
      <c r="Q241" s="92"/>
      <c r="R241" s="92"/>
      <c r="S241" s="92"/>
      <c r="T241" s="93"/>
      <c r="U241" s="39"/>
      <c r="V241" s="39"/>
      <c r="W241" s="39"/>
      <c r="X241" s="39"/>
      <c r="Y241" s="39"/>
      <c r="Z241" s="39"/>
      <c r="AA241" s="39"/>
      <c r="AB241" s="39"/>
      <c r="AC241" s="39"/>
      <c r="AD241" s="39"/>
      <c r="AE241" s="39"/>
      <c r="AT241" s="16" t="s">
        <v>145</v>
      </c>
      <c r="AU241" s="16" t="s">
        <v>85</v>
      </c>
    </row>
    <row r="242" s="2" customFormat="1">
      <c r="A242" s="39"/>
      <c r="B242" s="40"/>
      <c r="C242" s="41"/>
      <c r="D242" s="245" t="s">
        <v>147</v>
      </c>
      <c r="E242" s="41"/>
      <c r="F242" s="252" t="s">
        <v>338</v>
      </c>
      <c r="G242" s="41"/>
      <c r="H242" s="41"/>
      <c r="I242" s="247"/>
      <c r="J242" s="41"/>
      <c r="K242" s="41"/>
      <c r="L242" s="42"/>
      <c r="M242" s="248"/>
      <c r="N242" s="249"/>
      <c r="O242" s="92"/>
      <c r="P242" s="92"/>
      <c r="Q242" s="92"/>
      <c r="R242" s="92"/>
      <c r="S242" s="92"/>
      <c r="T242" s="93"/>
      <c r="U242" s="39"/>
      <c r="V242" s="39"/>
      <c r="W242" s="39"/>
      <c r="X242" s="39"/>
      <c r="Y242" s="39"/>
      <c r="Z242" s="39"/>
      <c r="AA242" s="39"/>
      <c r="AB242" s="39"/>
      <c r="AC242" s="39"/>
      <c r="AD242" s="39"/>
      <c r="AE242" s="39"/>
      <c r="AT242" s="16" t="s">
        <v>147</v>
      </c>
      <c r="AU242" s="16" t="s">
        <v>85</v>
      </c>
    </row>
    <row r="243" s="2" customFormat="1" ht="24.15" customHeight="1">
      <c r="A243" s="39"/>
      <c r="B243" s="40"/>
      <c r="C243" s="232" t="s">
        <v>339</v>
      </c>
      <c r="D243" s="232" t="s">
        <v>137</v>
      </c>
      <c r="E243" s="233" t="s">
        <v>340</v>
      </c>
      <c r="F243" s="234" t="s">
        <v>341</v>
      </c>
      <c r="G243" s="235" t="s">
        <v>250</v>
      </c>
      <c r="H243" s="236">
        <v>0.27700000000000002</v>
      </c>
      <c r="I243" s="237"/>
      <c r="J243" s="238">
        <f>ROUND(I243*H243,2)</f>
        <v>0</v>
      </c>
      <c r="K243" s="239"/>
      <c r="L243" s="42"/>
      <c r="M243" s="240" t="s">
        <v>1</v>
      </c>
      <c r="N243" s="241" t="s">
        <v>42</v>
      </c>
      <c r="O243" s="92"/>
      <c r="P243" s="242">
        <f>O243*H243</f>
        <v>0</v>
      </c>
      <c r="Q243" s="242">
        <v>1.06277</v>
      </c>
      <c r="R243" s="242">
        <f>Q243*H243</f>
        <v>0.29438729000000002</v>
      </c>
      <c r="S243" s="242">
        <v>0</v>
      </c>
      <c r="T243" s="243">
        <f>S243*H243</f>
        <v>0</v>
      </c>
      <c r="U243" s="39"/>
      <c r="V243" s="39"/>
      <c r="W243" s="39"/>
      <c r="X243" s="39"/>
      <c r="Y243" s="39"/>
      <c r="Z243" s="39"/>
      <c r="AA243" s="39"/>
      <c r="AB243" s="39"/>
      <c r="AC243" s="39"/>
      <c r="AD243" s="39"/>
      <c r="AE243" s="39"/>
      <c r="AR243" s="244" t="s">
        <v>201</v>
      </c>
      <c r="AT243" s="244" t="s">
        <v>137</v>
      </c>
      <c r="AU243" s="244" t="s">
        <v>85</v>
      </c>
      <c r="AY243" s="16" t="s">
        <v>136</v>
      </c>
      <c r="BE243" s="144">
        <f>IF(N243="základní",J243,0)</f>
        <v>0</v>
      </c>
      <c r="BF243" s="144">
        <f>IF(N243="snížená",J243,0)</f>
        <v>0</v>
      </c>
      <c r="BG243" s="144">
        <f>IF(N243="zákl. přenesená",J243,0)</f>
        <v>0</v>
      </c>
      <c r="BH243" s="144">
        <f>IF(N243="sníž. přenesená",J243,0)</f>
        <v>0</v>
      </c>
      <c r="BI243" s="144">
        <f>IF(N243="nulová",J243,0)</f>
        <v>0</v>
      </c>
      <c r="BJ243" s="16" t="s">
        <v>85</v>
      </c>
      <c r="BK243" s="144">
        <f>ROUND(I243*H243,2)</f>
        <v>0</v>
      </c>
      <c r="BL243" s="16" t="s">
        <v>201</v>
      </c>
      <c r="BM243" s="244" t="s">
        <v>342</v>
      </c>
    </row>
    <row r="244" s="2" customFormat="1">
      <c r="A244" s="39"/>
      <c r="B244" s="40"/>
      <c r="C244" s="41"/>
      <c r="D244" s="245" t="s">
        <v>143</v>
      </c>
      <c r="E244" s="41"/>
      <c r="F244" s="246" t="s">
        <v>343</v>
      </c>
      <c r="G244" s="41"/>
      <c r="H244" s="41"/>
      <c r="I244" s="247"/>
      <c r="J244" s="41"/>
      <c r="K244" s="41"/>
      <c r="L244" s="42"/>
      <c r="M244" s="248"/>
      <c r="N244" s="249"/>
      <c r="O244" s="92"/>
      <c r="P244" s="92"/>
      <c r="Q244" s="92"/>
      <c r="R244" s="92"/>
      <c r="S244" s="92"/>
      <c r="T244" s="93"/>
      <c r="U244" s="39"/>
      <c r="V244" s="39"/>
      <c r="W244" s="39"/>
      <c r="X244" s="39"/>
      <c r="Y244" s="39"/>
      <c r="Z244" s="39"/>
      <c r="AA244" s="39"/>
      <c r="AB244" s="39"/>
      <c r="AC244" s="39"/>
      <c r="AD244" s="39"/>
      <c r="AE244" s="39"/>
      <c r="AT244" s="16" t="s">
        <v>143</v>
      </c>
      <c r="AU244" s="16" t="s">
        <v>85</v>
      </c>
    </row>
    <row r="245" s="2" customFormat="1">
      <c r="A245" s="39"/>
      <c r="B245" s="40"/>
      <c r="C245" s="41"/>
      <c r="D245" s="250" t="s">
        <v>145</v>
      </c>
      <c r="E245" s="41"/>
      <c r="F245" s="251" t="s">
        <v>344</v>
      </c>
      <c r="G245" s="41"/>
      <c r="H245" s="41"/>
      <c r="I245" s="247"/>
      <c r="J245" s="41"/>
      <c r="K245" s="41"/>
      <c r="L245" s="42"/>
      <c r="M245" s="248"/>
      <c r="N245" s="249"/>
      <c r="O245" s="92"/>
      <c r="P245" s="92"/>
      <c r="Q245" s="92"/>
      <c r="R245" s="92"/>
      <c r="S245" s="92"/>
      <c r="T245" s="93"/>
      <c r="U245" s="39"/>
      <c r="V245" s="39"/>
      <c r="W245" s="39"/>
      <c r="X245" s="39"/>
      <c r="Y245" s="39"/>
      <c r="Z245" s="39"/>
      <c r="AA245" s="39"/>
      <c r="AB245" s="39"/>
      <c r="AC245" s="39"/>
      <c r="AD245" s="39"/>
      <c r="AE245" s="39"/>
      <c r="AT245" s="16" t="s">
        <v>145</v>
      </c>
      <c r="AU245" s="16" t="s">
        <v>85</v>
      </c>
    </row>
    <row r="246" s="2" customFormat="1">
      <c r="A246" s="39"/>
      <c r="B246" s="40"/>
      <c r="C246" s="41"/>
      <c r="D246" s="245" t="s">
        <v>147</v>
      </c>
      <c r="E246" s="41"/>
      <c r="F246" s="252" t="s">
        <v>345</v>
      </c>
      <c r="G246" s="41"/>
      <c r="H246" s="41"/>
      <c r="I246" s="247"/>
      <c r="J246" s="41"/>
      <c r="K246" s="41"/>
      <c r="L246" s="42"/>
      <c r="M246" s="248"/>
      <c r="N246" s="249"/>
      <c r="O246" s="92"/>
      <c r="P246" s="92"/>
      <c r="Q246" s="92"/>
      <c r="R246" s="92"/>
      <c r="S246" s="92"/>
      <c r="T246" s="93"/>
      <c r="U246" s="39"/>
      <c r="V246" s="39"/>
      <c r="W246" s="39"/>
      <c r="X246" s="39"/>
      <c r="Y246" s="39"/>
      <c r="Z246" s="39"/>
      <c r="AA246" s="39"/>
      <c r="AB246" s="39"/>
      <c r="AC246" s="39"/>
      <c r="AD246" s="39"/>
      <c r="AE246" s="39"/>
      <c r="AT246" s="16" t="s">
        <v>147</v>
      </c>
      <c r="AU246" s="16" t="s">
        <v>85</v>
      </c>
    </row>
    <row r="247" s="2" customFormat="1" ht="24.15" customHeight="1">
      <c r="A247" s="39"/>
      <c r="B247" s="40"/>
      <c r="C247" s="232" t="s">
        <v>346</v>
      </c>
      <c r="D247" s="232" t="s">
        <v>137</v>
      </c>
      <c r="E247" s="233" t="s">
        <v>347</v>
      </c>
      <c r="F247" s="234" t="s">
        <v>348</v>
      </c>
      <c r="G247" s="235" t="s">
        <v>171</v>
      </c>
      <c r="H247" s="236">
        <v>251.80000000000001</v>
      </c>
      <c r="I247" s="237"/>
      <c r="J247" s="238">
        <f>ROUND(I247*H247,2)</f>
        <v>0</v>
      </c>
      <c r="K247" s="239"/>
      <c r="L247" s="42"/>
      <c r="M247" s="240" t="s">
        <v>1</v>
      </c>
      <c r="N247" s="241" t="s">
        <v>42</v>
      </c>
      <c r="O247" s="92"/>
      <c r="P247" s="242">
        <f>O247*H247</f>
        <v>0</v>
      </c>
      <c r="Q247" s="242">
        <v>0.34190999999999999</v>
      </c>
      <c r="R247" s="242">
        <f>Q247*H247</f>
        <v>86.092938000000004</v>
      </c>
      <c r="S247" s="242">
        <v>0</v>
      </c>
      <c r="T247" s="243">
        <f>S247*H247</f>
        <v>0</v>
      </c>
      <c r="U247" s="39"/>
      <c r="V247" s="39"/>
      <c r="W247" s="39"/>
      <c r="X247" s="39"/>
      <c r="Y247" s="39"/>
      <c r="Z247" s="39"/>
      <c r="AA247" s="39"/>
      <c r="AB247" s="39"/>
      <c r="AC247" s="39"/>
      <c r="AD247" s="39"/>
      <c r="AE247" s="39"/>
      <c r="AR247" s="244" t="s">
        <v>201</v>
      </c>
      <c r="AT247" s="244" t="s">
        <v>137</v>
      </c>
      <c r="AU247" s="244" t="s">
        <v>85</v>
      </c>
      <c r="AY247" s="16" t="s">
        <v>136</v>
      </c>
      <c r="BE247" s="144">
        <f>IF(N247="základní",J247,0)</f>
        <v>0</v>
      </c>
      <c r="BF247" s="144">
        <f>IF(N247="snížená",J247,0)</f>
        <v>0</v>
      </c>
      <c r="BG247" s="144">
        <f>IF(N247="zákl. přenesená",J247,0)</f>
        <v>0</v>
      </c>
      <c r="BH247" s="144">
        <f>IF(N247="sníž. přenesená",J247,0)</f>
        <v>0</v>
      </c>
      <c r="BI247" s="144">
        <f>IF(N247="nulová",J247,0)</f>
        <v>0</v>
      </c>
      <c r="BJ247" s="16" t="s">
        <v>85</v>
      </c>
      <c r="BK247" s="144">
        <f>ROUND(I247*H247,2)</f>
        <v>0</v>
      </c>
      <c r="BL247" s="16" t="s">
        <v>201</v>
      </c>
      <c r="BM247" s="244" t="s">
        <v>349</v>
      </c>
    </row>
    <row r="248" s="2" customFormat="1">
      <c r="A248" s="39"/>
      <c r="B248" s="40"/>
      <c r="C248" s="41"/>
      <c r="D248" s="245" t="s">
        <v>143</v>
      </c>
      <c r="E248" s="41"/>
      <c r="F248" s="246" t="s">
        <v>350</v>
      </c>
      <c r="G248" s="41"/>
      <c r="H248" s="41"/>
      <c r="I248" s="247"/>
      <c r="J248" s="41"/>
      <c r="K248" s="41"/>
      <c r="L248" s="42"/>
      <c r="M248" s="248"/>
      <c r="N248" s="249"/>
      <c r="O248" s="92"/>
      <c r="P248" s="92"/>
      <c r="Q248" s="92"/>
      <c r="R248" s="92"/>
      <c r="S248" s="92"/>
      <c r="T248" s="93"/>
      <c r="U248" s="39"/>
      <c r="V248" s="39"/>
      <c r="W248" s="39"/>
      <c r="X248" s="39"/>
      <c r="Y248" s="39"/>
      <c r="Z248" s="39"/>
      <c r="AA248" s="39"/>
      <c r="AB248" s="39"/>
      <c r="AC248" s="39"/>
      <c r="AD248" s="39"/>
      <c r="AE248" s="39"/>
      <c r="AT248" s="16" t="s">
        <v>143</v>
      </c>
      <c r="AU248" s="16" t="s">
        <v>85</v>
      </c>
    </row>
    <row r="249" s="2" customFormat="1">
      <c r="A249" s="39"/>
      <c r="B249" s="40"/>
      <c r="C249" s="41"/>
      <c r="D249" s="250" t="s">
        <v>145</v>
      </c>
      <c r="E249" s="41"/>
      <c r="F249" s="251" t="s">
        <v>351</v>
      </c>
      <c r="G249" s="41"/>
      <c r="H249" s="41"/>
      <c r="I249" s="247"/>
      <c r="J249" s="41"/>
      <c r="K249" s="41"/>
      <c r="L249" s="42"/>
      <c r="M249" s="248"/>
      <c r="N249" s="249"/>
      <c r="O249" s="92"/>
      <c r="P249" s="92"/>
      <c r="Q249" s="92"/>
      <c r="R249" s="92"/>
      <c r="S249" s="92"/>
      <c r="T249" s="93"/>
      <c r="U249" s="39"/>
      <c r="V249" s="39"/>
      <c r="W249" s="39"/>
      <c r="X249" s="39"/>
      <c r="Y249" s="39"/>
      <c r="Z249" s="39"/>
      <c r="AA249" s="39"/>
      <c r="AB249" s="39"/>
      <c r="AC249" s="39"/>
      <c r="AD249" s="39"/>
      <c r="AE249" s="39"/>
      <c r="AT249" s="16" t="s">
        <v>145</v>
      </c>
      <c r="AU249" s="16" t="s">
        <v>85</v>
      </c>
    </row>
    <row r="250" s="2" customFormat="1">
      <c r="A250" s="39"/>
      <c r="B250" s="40"/>
      <c r="C250" s="41"/>
      <c r="D250" s="245" t="s">
        <v>147</v>
      </c>
      <c r="E250" s="41"/>
      <c r="F250" s="252" t="s">
        <v>352</v>
      </c>
      <c r="G250" s="41"/>
      <c r="H250" s="41"/>
      <c r="I250" s="247"/>
      <c r="J250" s="41"/>
      <c r="K250" s="41"/>
      <c r="L250" s="42"/>
      <c r="M250" s="248"/>
      <c r="N250" s="249"/>
      <c r="O250" s="92"/>
      <c r="P250" s="92"/>
      <c r="Q250" s="92"/>
      <c r="R250" s="92"/>
      <c r="S250" s="92"/>
      <c r="T250" s="93"/>
      <c r="U250" s="39"/>
      <c r="V250" s="39"/>
      <c r="W250" s="39"/>
      <c r="X250" s="39"/>
      <c r="Y250" s="39"/>
      <c r="Z250" s="39"/>
      <c r="AA250" s="39"/>
      <c r="AB250" s="39"/>
      <c r="AC250" s="39"/>
      <c r="AD250" s="39"/>
      <c r="AE250" s="39"/>
      <c r="AT250" s="16" t="s">
        <v>147</v>
      </c>
      <c r="AU250" s="16" t="s">
        <v>85</v>
      </c>
    </row>
    <row r="251" s="13" customFormat="1">
      <c r="A251" s="13"/>
      <c r="B251" s="253"/>
      <c r="C251" s="254"/>
      <c r="D251" s="245" t="s">
        <v>219</v>
      </c>
      <c r="E251" s="255" t="s">
        <v>1</v>
      </c>
      <c r="F251" s="256" t="s">
        <v>353</v>
      </c>
      <c r="G251" s="254"/>
      <c r="H251" s="257">
        <v>12</v>
      </c>
      <c r="I251" s="258"/>
      <c r="J251" s="254"/>
      <c r="K251" s="254"/>
      <c r="L251" s="259"/>
      <c r="M251" s="260"/>
      <c r="N251" s="261"/>
      <c r="O251" s="261"/>
      <c r="P251" s="261"/>
      <c r="Q251" s="261"/>
      <c r="R251" s="261"/>
      <c r="S251" s="261"/>
      <c r="T251" s="262"/>
      <c r="U251" s="13"/>
      <c r="V251" s="13"/>
      <c r="W251" s="13"/>
      <c r="X251" s="13"/>
      <c r="Y251" s="13"/>
      <c r="Z251" s="13"/>
      <c r="AA251" s="13"/>
      <c r="AB251" s="13"/>
      <c r="AC251" s="13"/>
      <c r="AD251" s="13"/>
      <c r="AE251" s="13"/>
      <c r="AT251" s="263" t="s">
        <v>219</v>
      </c>
      <c r="AU251" s="263" t="s">
        <v>85</v>
      </c>
      <c r="AV251" s="13" t="s">
        <v>87</v>
      </c>
      <c r="AW251" s="13" t="s">
        <v>32</v>
      </c>
      <c r="AX251" s="13" t="s">
        <v>77</v>
      </c>
      <c r="AY251" s="263" t="s">
        <v>136</v>
      </c>
    </row>
    <row r="252" s="13" customFormat="1">
      <c r="A252" s="13"/>
      <c r="B252" s="253"/>
      <c r="C252" s="254"/>
      <c r="D252" s="245" t="s">
        <v>219</v>
      </c>
      <c r="E252" s="255" t="s">
        <v>1</v>
      </c>
      <c r="F252" s="256" t="s">
        <v>354</v>
      </c>
      <c r="G252" s="254"/>
      <c r="H252" s="257">
        <v>227.80000000000001</v>
      </c>
      <c r="I252" s="258"/>
      <c r="J252" s="254"/>
      <c r="K252" s="254"/>
      <c r="L252" s="259"/>
      <c r="M252" s="260"/>
      <c r="N252" s="261"/>
      <c r="O252" s="261"/>
      <c r="P252" s="261"/>
      <c r="Q252" s="261"/>
      <c r="R252" s="261"/>
      <c r="S252" s="261"/>
      <c r="T252" s="262"/>
      <c r="U252" s="13"/>
      <c r="V252" s="13"/>
      <c r="W252" s="13"/>
      <c r="X252" s="13"/>
      <c r="Y252" s="13"/>
      <c r="Z252" s="13"/>
      <c r="AA252" s="13"/>
      <c r="AB252" s="13"/>
      <c r="AC252" s="13"/>
      <c r="AD252" s="13"/>
      <c r="AE252" s="13"/>
      <c r="AT252" s="263" t="s">
        <v>219</v>
      </c>
      <c r="AU252" s="263" t="s">
        <v>85</v>
      </c>
      <c r="AV252" s="13" t="s">
        <v>87</v>
      </c>
      <c r="AW252" s="13" t="s">
        <v>32</v>
      </c>
      <c r="AX252" s="13" t="s">
        <v>77</v>
      </c>
      <c r="AY252" s="263" t="s">
        <v>136</v>
      </c>
    </row>
    <row r="253" s="13" customFormat="1">
      <c r="A253" s="13"/>
      <c r="B253" s="253"/>
      <c r="C253" s="254"/>
      <c r="D253" s="245" t="s">
        <v>219</v>
      </c>
      <c r="E253" s="255" t="s">
        <v>1</v>
      </c>
      <c r="F253" s="256" t="s">
        <v>355</v>
      </c>
      <c r="G253" s="254"/>
      <c r="H253" s="257">
        <v>12</v>
      </c>
      <c r="I253" s="258"/>
      <c r="J253" s="254"/>
      <c r="K253" s="254"/>
      <c r="L253" s="259"/>
      <c r="M253" s="260"/>
      <c r="N253" s="261"/>
      <c r="O253" s="261"/>
      <c r="P253" s="261"/>
      <c r="Q253" s="261"/>
      <c r="R253" s="261"/>
      <c r="S253" s="261"/>
      <c r="T253" s="262"/>
      <c r="U253" s="13"/>
      <c r="V253" s="13"/>
      <c r="W253" s="13"/>
      <c r="X253" s="13"/>
      <c r="Y253" s="13"/>
      <c r="Z253" s="13"/>
      <c r="AA253" s="13"/>
      <c r="AB253" s="13"/>
      <c r="AC253" s="13"/>
      <c r="AD253" s="13"/>
      <c r="AE253" s="13"/>
      <c r="AT253" s="263" t="s">
        <v>219</v>
      </c>
      <c r="AU253" s="263" t="s">
        <v>85</v>
      </c>
      <c r="AV253" s="13" t="s">
        <v>87</v>
      </c>
      <c r="AW253" s="13" t="s">
        <v>32</v>
      </c>
      <c r="AX253" s="13" t="s">
        <v>77</v>
      </c>
      <c r="AY253" s="263" t="s">
        <v>136</v>
      </c>
    </row>
    <row r="254" s="14" customFormat="1">
      <c r="A254" s="14"/>
      <c r="B254" s="275"/>
      <c r="C254" s="276"/>
      <c r="D254" s="245" t="s">
        <v>219</v>
      </c>
      <c r="E254" s="277" t="s">
        <v>1</v>
      </c>
      <c r="F254" s="278" t="s">
        <v>356</v>
      </c>
      <c r="G254" s="276"/>
      <c r="H254" s="279">
        <v>251.80000000000001</v>
      </c>
      <c r="I254" s="280"/>
      <c r="J254" s="276"/>
      <c r="K254" s="276"/>
      <c r="L254" s="281"/>
      <c r="M254" s="282"/>
      <c r="N254" s="283"/>
      <c r="O254" s="283"/>
      <c r="P254" s="283"/>
      <c r="Q254" s="283"/>
      <c r="R254" s="283"/>
      <c r="S254" s="283"/>
      <c r="T254" s="284"/>
      <c r="U254" s="14"/>
      <c r="V254" s="14"/>
      <c r="W254" s="14"/>
      <c r="X254" s="14"/>
      <c r="Y254" s="14"/>
      <c r="Z254" s="14"/>
      <c r="AA254" s="14"/>
      <c r="AB254" s="14"/>
      <c r="AC254" s="14"/>
      <c r="AD254" s="14"/>
      <c r="AE254" s="14"/>
      <c r="AT254" s="285" t="s">
        <v>219</v>
      </c>
      <c r="AU254" s="285" t="s">
        <v>85</v>
      </c>
      <c r="AV254" s="14" t="s">
        <v>141</v>
      </c>
      <c r="AW254" s="14" t="s">
        <v>32</v>
      </c>
      <c r="AX254" s="14" t="s">
        <v>85</v>
      </c>
      <c r="AY254" s="285" t="s">
        <v>136</v>
      </c>
    </row>
    <row r="255" s="2" customFormat="1" ht="24.15" customHeight="1">
      <c r="A255" s="39"/>
      <c r="B255" s="40"/>
      <c r="C255" s="232" t="s">
        <v>357</v>
      </c>
      <c r="D255" s="232" t="s">
        <v>137</v>
      </c>
      <c r="E255" s="233" t="s">
        <v>358</v>
      </c>
      <c r="F255" s="234" t="s">
        <v>359</v>
      </c>
      <c r="G255" s="235" t="s">
        <v>171</v>
      </c>
      <c r="H255" s="236">
        <v>251.80000000000001</v>
      </c>
      <c r="I255" s="237"/>
      <c r="J255" s="238">
        <f>ROUND(I255*H255,2)</f>
        <v>0</v>
      </c>
      <c r="K255" s="239"/>
      <c r="L255" s="42"/>
      <c r="M255" s="240" t="s">
        <v>1</v>
      </c>
      <c r="N255" s="241" t="s">
        <v>42</v>
      </c>
      <c r="O255" s="92"/>
      <c r="P255" s="242">
        <f>O255*H255</f>
        <v>0</v>
      </c>
      <c r="Q255" s="242">
        <v>0.51907000000000003</v>
      </c>
      <c r="R255" s="242">
        <f>Q255*H255</f>
        <v>130.70182600000001</v>
      </c>
      <c r="S255" s="242">
        <v>0</v>
      </c>
      <c r="T255" s="243">
        <f>S255*H255</f>
        <v>0</v>
      </c>
      <c r="U255" s="39"/>
      <c r="V255" s="39"/>
      <c r="W255" s="39"/>
      <c r="X255" s="39"/>
      <c r="Y255" s="39"/>
      <c r="Z255" s="39"/>
      <c r="AA255" s="39"/>
      <c r="AB255" s="39"/>
      <c r="AC255" s="39"/>
      <c r="AD255" s="39"/>
      <c r="AE255" s="39"/>
      <c r="AR255" s="244" t="s">
        <v>201</v>
      </c>
      <c r="AT255" s="244" t="s">
        <v>137</v>
      </c>
      <c r="AU255" s="244" t="s">
        <v>85</v>
      </c>
      <c r="AY255" s="16" t="s">
        <v>136</v>
      </c>
      <c r="BE255" s="144">
        <f>IF(N255="základní",J255,0)</f>
        <v>0</v>
      </c>
      <c r="BF255" s="144">
        <f>IF(N255="snížená",J255,0)</f>
        <v>0</v>
      </c>
      <c r="BG255" s="144">
        <f>IF(N255="zákl. přenesená",J255,0)</f>
        <v>0</v>
      </c>
      <c r="BH255" s="144">
        <f>IF(N255="sníž. přenesená",J255,0)</f>
        <v>0</v>
      </c>
      <c r="BI255" s="144">
        <f>IF(N255="nulová",J255,0)</f>
        <v>0</v>
      </c>
      <c r="BJ255" s="16" t="s">
        <v>85</v>
      </c>
      <c r="BK255" s="144">
        <f>ROUND(I255*H255,2)</f>
        <v>0</v>
      </c>
      <c r="BL255" s="16" t="s">
        <v>201</v>
      </c>
      <c r="BM255" s="244" t="s">
        <v>360</v>
      </c>
    </row>
    <row r="256" s="2" customFormat="1">
      <c r="A256" s="39"/>
      <c r="B256" s="40"/>
      <c r="C256" s="41"/>
      <c r="D256" s="245" t="s">
        <v>143</v>
      </c>
      <c r="E256" s="41"/>
      <c r="F256" s="246" t="s">
        <v>361</v>
      </c>
      <c r="G256" s="41"/>
      <c r="H256" s="41"/>
      <c r="I256" s="247"/>
      <c r="J256" s="41"/>
      <c r="K256" s="41"/>
      <c r="L256" s="42"/>
      <c r="M256" s="248"/>
      <c r="N256" s="249"/>
      <c r="O256" s="92"/>
      <c r="P256" s="92"/>
      <c r="Q256" s="92"/>
      <c r="R256" s="92"/>
      <c r="S256" s="92"/>
      <c r="T256" s="93"/>
      <c r="U256" s="39"/>
      <c r="V256" s="39"/>
      <c r="W256" s="39"/>
      <c r="X256" s="39"/>
      <c r="Y256" s="39"/>
      <c r="Z256" s="39"/>
      <c r="AA256" s="39"/>
      <c r="AB256" s="39"/>
      <c r="AC256" s="39"/>
      <c r="AD256" s="39"/>
      <c r="AE256" s="39"/>
      <c r="AT256" s="16" t="s">
        <v>143</v>
      </c>
      <c r="AU256" s="16" t="s">
        <v>85</v>
      </c>
    </row>
    <row r="257" s="2" customFormat="1">
      <c r="A257" s="39"/>
      <c r="B257" s="40"/>
      <c r="C257" s="41"/>
      <c r="D257" s="250" t="s">
        <v>145</v>
      </c>
      <c r="E257" s="41"/>
      <c r="F257" s="251" t="s">
        <v>362</v>
      </c>
      <c r="G257" s="41"/>
      <c r="H257" s="41"/>
      <c r="I257" s="247"/>
      <c r="J257" s="41"/>
      <c r="K257" s="41"/>
      <c r="L257" s="42"/>
      <c r="M257" s="248"/>
      <c r="N257" s="249"/>
      <c r="O257" s="92"/>
      <c r="P257" s="92"/>
      <c r="Q257" s="92"/>
      <c r="R257" s="92"/>
      <c r="S257" s="92"/>
      <c r="T257" s="93"/>
      <c r="U257" s="39"/>
      <c r="V257" s="39"/>
      <c r="W257" s="39"/>
      <c r="X257" s="39"/>
      <c r="Y257" s="39"/>
      <c r="Z257" s="39"/>
      <c r="AA257" s="39"/>
      <c r="AB257" s="39"/>
      <c r="AC257" s="39"/>
      <c r="AD257" s="39"/>
      <c r="AE257" s="39"/>
      <c r="AT257" s="16" t="s">
        <v>145</v>
      </c>
      <c r="AU257" s="16" t="s">
        <v>85</v>
      </c>
    </row>
    <row r="258" s="2" customFormat="1">
      <c r="A258" s="39"/>
      <c r="B258" s="40"/>
      <c r="C258" s="41"/>
      <c r="D258" s="245" t="s">
        <v>147</v>
      </c>
      <c r="E258" s="41"/>
      <c r="F258" s="252" t="s">
        <v>363</v>
      </c>
      <c r="G258" s="41"/>
      <c r="H258" s="41"/>
      <c r="I258" s="247"/>
      <c r="J258" s="41"/>
      <c r="K258" s="41"/>
      <c r="L258" s="42"/>
      <c r="M258" s="248"/>
      <c r="N258" s="249"/>
      <c r="O258" s="92"/>
      <c r="P258" s="92"/>
      <c r="Q258" s="92"/>
      <c r="R258" s="92"/>
      <c r="S258" s="92"/>
      <c r="T258" s="93"/>
      <c r="U258" s="39"/>
      <c r="V258" s="39"/>
      <c r="W258" s="39"/>
      <c r="X258" s="39"/>
      <c r="Y258" s="39"/>
      <c r="Z258" s="39"/>
      <c r="AA258" s="39"/>
      <c r="AB258" s="39"/>
      <c r="AC258" s="39"/>
      <c r="AD258" s="39"/>
      <c r="AE258" s="39"/>
      <c r="AT258" s="16" t="s">
        <v>147</v>
      </c>
      <c r="AU258" s="16" t="s">
        <v>85</v>
      </c>
    </row>
    <row r="259" s="13" customFormat="1">
      <c r="A259" s="13"/>
      <c r="B259" s="253"/>
      <c r="C259" s="254"/>
      <c r="D259" s="245" t="s">
        <v>219</v>
      </c>
      <c r="E259" s="255" t="s">
        <v>1</v>
      </c>
      <c r="F259" s="256" t="s">
        <v>353</v>
      </c>
      <c r="G259" s="254"/>
      <c r="H259" s="257">
        <v>12</v>
      </c>
      <c r="I259" s="258"/>
      <c r="J259" s="254"/>
      <c r="K259" s="254"/>
      <c r="L259" s="259"/>
      <c r="M259" s="260"/>
      <c r="N259" s="261"/>
      <c r="O259" s="261"/>
      <c r="P259" s="261"/>
      <c r="Q259" s="261"/>
      <c r="R259" s="261"/>
      <c r="S259" s="261"/>
      <c r="T259" s="262"/>
      <c r="U259" s="13"/>
      <c r="V259" s="13"/>
      <c r="W259" s="13"/>
      <c r="X259" s="13"/>
      <c r="Y259" s="13"/>
      <c r="Z259" s="13"/>
      <c r="AA259" s="13"/>
      <c r="AB259" s="13"/>
      <c r="AC259" s="13"/>
      <c r="AD259" s="13"/>
      <c r="AE259" s="13"/>
      <c r="AT259" s="263" t="s">
        <v>219</v>
      </c>
      <c r="AU259" s="263" t="s">
        <v>85</v>
      </c>
      <c r="AV259" s="13" t="s">
        <v>87</v>
      </c>
      <c r="AW259" s="13" t="s">
        <v>32</v>
      </c>
      <c r="AX259" s="13" t="s">
        <v>77</v>
      </c>
      <c r="AY259" s="263" t="s">
        <v>136</v>
      </c>
    </row>
    <row r="260" s="13" customFormat="1">
      <c r="A260" s="13"/>
      <c r="B260" s="253"/>
      <c r="C260" s="254"/>
      <c r="D260" s="245" t="s">
        <v>219</v>
      </c>
      <c r="E260" s="255" t="s">
        <v>1</v>
      </c>
      <c r="F260" s="256" t="s">
        <v>354</v>
      </c>
      <c r="G260" s="254"/>
      <c r="H260" s="257">
        <v>227.80000000000001</v>
      </c>
      <c r="I260" s="258"/>
      <c r="J260" s="254"/>
      <c r="K260" s="254"/>
      <c r="L260" s="259"/>
      <c r="M260" s="260"/>
      <c r="N260" s="261"/>
      <c r="O260" s="261"/>
      <c r="P260" s="261"/>
      <c r="Q260" s="261"/>
      <c r="R260" s="261"/>
      <c r="S260" s="261"/>
      <c r="T260" s="262"/>
      <c r="U260" s="13"/>
      <c r="V260" s="13"/>
      <c r="W260" s="13"/>
      <c r="X260" s="13"/>
      <c r="Y260" s="13"/>
      <c r="Z260" s="13"/>
      <c r="AA260" s="13"/>
      <c r="AB260" s="13"/>
      <c r="AC260" s="13"/>
      <c r="AD260" s="13"/>
      <c r="AE260" s="13"/>
      <c r="AT260" s="263" t="s">
        <v>219</v>
      </c>
      <c r="AU260" s="263" t="s">
        <v>85</v>
      </c>
      <c r="AV260" s="13" t="s">
        <v>87</v>
      </c>
      <c r="AW260" s="13" t="s">
        <v>32</v>
      </c>
      <c r="AX260" s="13" t="s">
        <v>77</v>
      </c>
      <c r="AY260" s="263" t="s">
        <v>136</v>
      </c>
    </row>
    <row r="261" s="13" customFormat="1">
      <c r="A261" s="13"/>
      <c r="B261" s="253"/>
      <c r="C261" s="254"/>
      <c r="D261" s="245" t="s">
        <v>219</v>
      </c>
      <c r="E261" s="255" t="s">
        <v>1</v>
      </c>
      <c r="F261" s="256" t="s">
        <v>355</v>
      </c>
      <c r="G261" s="254"/>
      <c r="H261" s="257">
        <v>12</v>
      </c>
      <c r="I261" s="258"/>
      <c r="J261" s="254"/>
      <c r="K261" s="254"/>
      <c r="L261" s="259"/>
      <c r="M261" s="260"/>
      <c r="N261" s="261"/>
      <c r="O261" s="261"/>
      <c r="P261" s="261"/>
      <c r="Q261" s="261"/>
      <c r="R261" s="261"/>
      <c r="S261" s="261"/>
      <c r="T261" s="262"/>
      <c r="U261" s="13"/>
      <c r="V261" s="13"/>
      <c r="W261" s="13"/>
      <c r="X261" s="13"/>
      <c r="Y261" s="13"/>
      <c r="Z261" s="13"/>
      <c r="AA261" s="13"/>
      <c r="AB261" s="13"/>
      <c r="AC261" s="13"/>
      <c r="AD261" s="13"/>
      <c r="AE261" s="13"/>
      <c r="AT261" s="263" t="s">
        <v>219</v>
      </c>
      <c r="AU261" s="263" t="s">
        <v>85</v>
      </c>
      <c r="AV261" s="13" t="s">
        <v>87</v>
      </c>
      <c r="AW261" s="13" t="s">
        <v>32</v>
      </c>
      <c r="AX261" s="13" t="s">
        <v>77</v>
      </c>
      <c r="AY261" s="263" t="s">
        <v>136</v>
      </c>
    </row>
    <row r="262" s="14" customFormat="1">
      <c r="A262" s="14"/>
      <c r="B262" s="275"/>
      <c r="C262" s="276"/>
      <c r="D262" s="245" t="s">
        <v>219</v>
      </c>
      <c r="E262" s="277" t="s">
        <v>1</v>
      </c>
      <c r="F262" s="278" t="s">
        <v>356</v>
      </c>
      <c r="G262" s="276"/>
      <c r="H262" s="279">
        <v>251.80000000000001</v>
      </c>
      <c r="I262" s="280"/>
      <c r="J262" s="276"/>
      <c r="K262" s="276"/>
      <c r="L262" s="281"/>
      <c r="M262" s="282"/>
      <c r="N262" s="283"/>
      <c r="O262" s="283"/>
      <c r="P262" s="283"/>
      <c r="Q262" s="283"/>
      <c r="R262" s="283"/>
      <c r="S262" s="283"/>
      <c r="T262" s="284"/>
      <c r="U262" s="14"/>
      <c r="V262" s="14"/>
      <c r="W262" s="14"/>
      <c r="X262" s="14"/>
      <c r="Y262" s="14"/>
      <c r="Z262" s="14"/>
      <c r="AA262" s="14"/>
      <c r="AB262" s="14"/>
      <c r="AC262" s="14"/>
      <c r="AD262" s="14"/>
      <c r="AE262" s="14"/>
      <c r="AT262" s="285" t="s">
        <v>219</v>
      </c>
      <c r="AU262" s="285" t="s">
        <v>85</v>
      </c>
      <c r="AV262" s="14" t="s">
        <v>141</v>
      </c>
      <c r="AW262" s="14" t="s">
        <v>32</v>
      </c>
      <c r="AX262" s="14" t="s">
        <v>85</v>
      </c>
      <c r="AY262" s="285" t="s">
        <v>136</v>
      </c>
    </row>
    <row r="263" s="2" customFormat="1" ht="33" customHeight="1">
      <c r="A263" s="39"/>
      <c r="B263" s="40"/>
      <c r="C263" s="232" t="s">
        <v>364</v>
      </c>
      <c r="D263" s="232" t="s">
        <v>137</v>
      </c>
      <c r="E263" s="233" t="s">
        <v>365</v>
      </c>
      <c r="F263" s="234" t="s">
        <v>366</v>
      </c>
      <c r="G263" s="235" t="s">
        <v>140</v>
      </c>
      <c r="H263" s="236">
        <v>3797</v>
      </c>
      <c r="I263" s="237"/>
      <c r="J263" s="238">
        <f>ROUND(I263*H263,2)</f>
        <v>0</v>
      </c>
      <c r="K263" s="239"/>
      <c r="L263" s="42"/>
      <c r="M263" s="240" t="s">
        <v>1</v>
      </c>
      <c r="N263" s="241" t="s">
        <v>42</v>
      </c>
      <c r="O263" s="92"/>
      <c r="P263" s="242">
        <f>O263*H263</f>
        <v>0</v>
      </c>
      <c r="Q263" s="242">
        <v>0.00577</v>
      </c>
      <c r="R263" s="242">
        <f>Q263*H263</f>
        <v>21.90869</v>
      </c>
      <c r="S263" s="242">
        <v>0</v>
      </c>
      <c r="T263" s="243">
        <f>S263*H263</f>
        <v>0</v>
      </c>
      <c r="U263" s="39"/>
      <c r="V263" s="39"/>
      <c r="W263" s="39"/>
      <c r="X263" s="39"/>
      <c r="Y263" s="39"/>
      <c r="Z263" s="39"/>
      <c r="AA263" s="39"/>
      <c r="AB263" s="39"/>
      <c r="AC263" s="39"/>
      <c r="AD263" s="39"/>
      <c r="AE263" s="39"/>
      <c r="AR263" s="244" t="s">
        <v>141</v>
      </c>
      <c r="AT263" s="244" t="s">
        <v>137</v>
      </c>
      <c r="AU263" s="244" t="s">
        <v>85</v>
      </c>
      <c r="AY263" s="16" t="s">
        <v>136</v>
      </c>
      <c r="BE263" s="144">
        <f>IF(N263="základní",J263,0)</f>
        <v>0</v>
      </c>
      <c r="BF263" s="144">
        <f>IF(N263="snížená",J263,0)</f>
        <v>0</v>
      </c>
      <c r="BG263" s="144">
        <f>IF(N263="zákl. přenesená",J263,0)</f>
        <v>0</v>
      </c>
      <c r="BH263" s="144">
        <f>IF(N263="sníž. přenesená",J263,0)</f>
        <v>0</v>
      </c>
      <c r="BI263" s="144">
        <f>IF(N263="nulová",J263,0)</f>
        <v>0</v>
      </c>
      <c r="BJ263" s="16" t="s">
        <v>85</v>
      </c>
      <c r="BK263" s="144">
        <f>ROUND(I263*H263,2)</f>
        <v>0</v>
      </c>
      <c r="BL263" s="16" t="s">
        <v>141</v>
      </c>
      <c r="BM263" s="244" t="s">
        <v>367</v>
      </c>
    </row>
    <row r="264" s="2" customFormat="1">
      <c r="A264" s="39"/>
      <c r="B264" s="40"/>
      <c r="C264" s="41"/>
      <c r="D264" s="245" t="s">
        <v>143</v>
      </c>
      <c r="E264" s="41"/>
      <c r="F264" s="246" t="s">
        <v>368</v>
      </c>
      <c r="G264" s="41"/>
      <c r="H264" s="41"/>
      <c r="I264" s="247"/>
      <c r="J264" s="41"/>
      <c r="K264" s="41"/>
      <c r="L264" s="42"/>
      <c r="M264" s="248"/>
      <c r="N264" s="249"/>
      <c r="O264" s="92"/>
      <c r="P264" s="92"/>
      <c r="Q264" s="92"/>
      <c r="R264" s="92"/>
      <c r="S264" s="92"/>
      <c r="T264" s="93"/>
      <c r="U264" s="39"/>
      <c r="V264" s="39"/>
      <c r="W264" s="39"/>
      <c r="X264" s="39"/>
      <c r="Y264" s="39"/>
      <c r="Z264" s="39"/>
      <c r="AA264" s="39"/>
      <c r="AB264" s="39"/>
      <c r="AC264" s="39"/>
      <c r="AD264" s="39"/>
      <c r="AE264" s="39"/>
      <c r="AT264" s="16" t="s">
        <v>143</v>
      </c>
      <c r="AU264" s="16" t="s">
        <v>85</v>
      </c>
    </row>
    <row r="265" s="2" customFormat="1">
      <c r="A265" s="39"/>
      <c r="B265" s="40"/>
      <c r="C265" s="41"/>
      <c r="D265" s="250" t="s">
        <v>145</v>
      </c>
      <c r="E265" s="41"/>
      <c r="F265" s="251" t="s">
        <v>369</v>
      </c>
      <c r="G265" s="41"/>
      <c r="H265" s="41"/>
      <c r="I265" s="247"/>
      <c r="J265" s="41"/>
      <c r="K265" s="41"/>
      <c r="L265" s="42"/>
      <c r="M265" s="248"/>
      <c r="N265" s="249"/>
      <c r="O265" s="92"/>
      <c r="P265" s="92"/>
      <c r="Q265" s="92"/>
      <c r="R265" s="92"/>
      <c r="S265" s="92"/>
      <c r="T265" s="93"/>
      <c r="U265" s="39"/>
      <c r="V265" s="39"/>
      <c r="W265" s="39"/>
      <c r="X265" s="39"/>
      <c r="Y265" s="39"/>
      <c r="Z265" s="39"/>
      <c r="AA265" s="39"/>
      <c r="AB265" s="39"/>
      <c r="AC265" s="39"/>
      <c r="AD265" s="39"/>
      <c r="AE265" s="39"/>
      <c r="AT265" s="16" t="s">
        <v>145</v>
      </c>
      <c r="AU265" s="16" t="s">
        <v>85</v>
      </c>
    </row>
    <row r="266" s="2" customFormat="1">
      <c r="A266" s="39"/>
      <c r="B266" s="40"/>
      <c r="C266" s="41"/>
      <c r="D266" s="245" t="s">
        <v>147</v>
      </c>
      <c r="E266" s="41"/>
      <c r="F266" s="252" t="s">
        <v>370</v>
      </c>
      <c r="G266" s="41"/>
      <c r="H266" s="41"/>
      <c r="I266" s="247"/>
      <c r="J266" s="41"/>
      <c r="K266" s="41"/>
      <c r="L266" s="42"/>
      <c r="M266" s="248"/>
      <c r="N266" s="249"/>
      <c r="O266" s="92"/>
      <c r="P266" s="92"/>
      <c r="Q266" s="92"/>
      <c r="R266" s="92"/>
      <c r="S266" s="92"/>
      <c r="T266" s="93"/>
      <c r="U266" s="39"/>
      <c r="V266" s="39"/>
      <c r="W266" s="39"/>
      <c r="X266" s="39"/>
      <c r="Y266" s="39"/>
      <c r="Z266" s="39"/>
      <c r="AA266" s="39"/>
      <c r="AB266" s="39"/>
      <c r="AC266" s="39"/>
      <c r="AD266" s="39"/>
      <c r="AE266" s="39"/>
      <c r="AT266" s="16" t="s">
        <v>147</v>
      </c>
      <c r="AU266" s="16" t="s">
        <v>85</v>
      </c>
    </row>
    <row r="267" s="13" customFormat="1">
      <c r="A267" s="13"/>
      <c r="B267" s="253"/>
      <c r="C267" s="254"/>
      <c r="D267" s="245" t="s">
        <v>219</v>
      </c>
      <c r="E267" s="255" t="s">
        <v>1</v>
      </c>
      <c r="F267" s="256" t="s">
        <v>371</v>
      </c>
      <c r="G267" s="254"/>
      <c r="H267" s="257">
        <v>3797</v>
      </c>
      <c r="I267" s="258"/>
      <c r="J267" s="254"/>
      <c r="K267" s="254"/>
      <c r="L267" s="259"/>
      <c r="M267" s="260"/>
      <c r="N267" s="261"/>
      <c r="O267" s="261"/>
      <c r="P267" s="261"/>
      <c r="Q267" s="261"/>
      <c r="R267" s="261"/>
      <c r="S267" s="261"/>
      <c r="T267" s="262"/>
      <c r="U267" s="13"/>
      <c r="V267" s="13"/>
      <c r="W267" s="13"/>
      <c r="X267" s="13"/>
      <c r="Y267" s="13"/>
      <c r="Z267" s="13"/>
      <c r="AA267" s="13"/>
      <c r="AB267" s="13"/>
      <c r="AC267" s="13"/>
      <c r="AD267" s="13"/>
      <c r="AE267" s="13"/>
      <c r="AT267" s="263" t="s">
        <v>219</v>
      </c>
      <c r="AU267" s="263" t="s">
        <v>85</v>
      </c>
      <c r="AV267" s="13" t="s">
        <v>87</v>
      </c>
      <c r="AW267" s="13" t="s">
        <v>32</v>
      </c>
      <c r="AX267" s="13" t="s">
        <v>85</v>
      </c>
      <c r="AY267" s="263" t="s">
        <v>136</v>
      </c>
    </row>
    <row r="268" s="2" customFormat="1" ht="16.5" customHeight="1">
      <c r="A268" s="39"/>
      <c r="B268" s="40"/>
      <c r="C268" s="264" t="s">
        <v>372</v>
      </c>
      <c r="D268" s="264" t="s">
        <v>278</v>
      </c>
      <c r="E268" s="265" t="s">
        <v>373</v>
      </c>
      <c r="F268" s="266" t="s">
        <v>374</v>
      </c>
      <c r="G268" s="267" t="s">
        <v>140</v>
      </c>
      <c r="H268" s="268">
        <v>3797</v>
      </c>
      <c r="I268" s="269"/>
      <c r="J268" s="270">
        <f>ROUND(I268*H268,2)</f>
        <v>0</v>
      </c>
      <c r="K268" s="271"/>
      <c r="L268" s="272"/>
      <c r="M268" s="273" t="s">
        <v>1</v>
      </c>
      <c r="N268" s="274" t="s">
        <v>42</v>
      </c>
      <c r="O268" s="92"/>
      <c r="P268" s="242">
        <f>O268*H268</f>
        <v>0</v>
      </c>
      <c r="Q268" s="242">
        <v>0.01</v>
      </c>
      <c r="R268" s="242">
        <f>Q268*H268</f>
        <v>37.969999999999999</v>
      </c>
      <c r="S268" s="242">
        <v>0</v>
      </c>
      <c r="T268" s="243">
        <f>S268*H268</f>
        <v>0</v>
      </c>
      <c r="U268" s="39"/>
      <c r="V268" s="39"/>
      <c r="W268" s="39"/>
      <c r="X268" s="39"/>
      <c r="Y268" s="39"/>
      <c r="Z268" s="39"/>
      <c r="AA268" s="39"/>
      <c r="AB268" s="39"/>
      <c r="AC268" s="39"/>
      <c r="AD268" s="39"/>
      <c r="AE268" s="39"/>
      <c r="AR268" s="244" t="s">
        <v>201</v>
      </c>
      <c r="AT268" s="244" t="s">
        <v>278</v>
      </c>
      <c r="AU268" s="244" t="s">
        <v>85</v>
      </c>
      <c r="AY268" s="16" t="s">
        <v>136</v>
      </c>
      <c r="BE268" s="144">
        <f>IF(N268="základní",J268,0)</f>
        <v>0</v>
      </c>
      <c r="BF268" s="144">
        <f>IF(N268="snížená",J268,0)</f>
        <v>0</v>
      </c>
      <c r="BG268" s="144">
        <f>IF(N268="zákl. přenesená",J268,0)</f>
        <v>0</v>
      </c>
      <c r="BH268" s="144">
        <f>IF(N268="sníž. přenesená",J268,0)</f>
        <v>0</v>
      </c>
      <c r="BI268" s="144">
        <f>IF(N268="nulová",J268,0)</f>
        <v>0</v>
      </c>
      <c r="BJ268" s="16" t="s">
        <v>85</v>
      </c>
      <c r="BK268" s="144">
        <f>ROUND(I268*H268,2)</f>
        <v>0</v>
      </c>
      <c r="BL268" s="16" t="s">
        <v>201</v>
      </c>
      <c r="BM268" s="244" t="s">
        <v>375</v>
      </c>
    </row>
    <row r="269" s="2" customFormat="1">
      <c r="A269" s="39"/>
      <c r="B269" s="40"/>
      <c r="C269" s="41"/>
      <c r="D269" s="245" t="s">
        <v>143</v>
      </c>
      <c r="E269" s="41"/>
      <c r="F269" s="246" t="s">
        <v>374</v>
      </c>
      <c r="G269" s="41"/>
      <c r="H269" s="41"/>
      <c r="I269" s="247"/>
      <c r="J269" s="41"/>
      <c r="K269" s="41"/>
      <c r="L269" s="42"/>
      <c r="M269" s="248"/>
      <c r="N269" s="249"/>
      <c r="O269" s="92"/>
      <c r="P269" s="92"/>
      <c r="Q269" s="92"/>
      <c r="R269" s="92"/>
      <c r="S269" s="92"/>
      <c r="T269" s="93"/>
      <c r="U269" s="39"/>
      <c r="V269" s="39"/>
      <c r="W269" s="39"/>
      <c r="X269" s="39"/>
      <c r="Y269" s="39"/>
      <c r="Z269" s="39"/>
      <c r="AA269" s="39"/>
      <c r="AB269" s="39"/>
      <c r="AC269" s="39"/>
      <c r="AD269" s="39"/>
      <c r="AE269" s="39"/>
      <c r="AT269" s="16" t="s">
        <v>143</v>
      </c>
      <c r="AU269" s="16" t="s">
        <v>85</v>
      </c>
    </row>
    <row r="270" s="12" customFormat="1" ht="25.92" customHeight="1">
      <c r="A270" s="12"/>
      <c r="B270" s="218"/>
      <c r="C270" s="219"/>
      <c r="D270" s="220" t="s">
        <v>76</v>
      </c>
      <c r="E270" s="221" t="s">
        <v>168</v>
      </c>
      <c r="F270" s="221" t="s">
        <v>376</v>
      </c>
      <c r="G270" s="219"/>
      <c r="H270" s="219"/>
      <c r="I270" s="222"/>
      <c r="J270" s="223">
        <f>BK270</f>
        <v>0</v>
      </c>
      <c r="K270" s="219"/>
      <c r="L270" s="224"/>
      <c r="M270" s="225"/>
      <c r="N270" s="226"/>
      <c r="O270" s="226"/>
      <c r="P270" s="227">
        <f>SUM(P271:P342)</f>
        <v>0</v>
      </c>
      <c r="Q270" s="226"/>
      <c r="R270" s="227">
        <f>SUM(R271:R342)</f>
        <v>6250.4360339999994</v>
      </c>
      <c r="S270" s="226"/>
      <c r="T270" s="228">
        <f>SUM(T271:T342)</f>
        <v>0</v>
      </c>
      <c r="U270" s="12"/>
      <c r="V270" s="12"/>
      <c r="W270" s="12"/>
      <c r="X270" s="12"/>
      <c r="Y270" s="12"/>
      <c r="Z270" s="12"/>
      <c r="AA270" s="12"/>
      <c r="AB270" s="12"/>
      <c r="AC270" s="12"/>
      <c r="AD270" s="12"/>
      <c r="AE270" s="12"/>
      <c r="AR270" s="229" t="s">
        <v>85</v>
      </c>
      <c r="AT270" s="230" t="s">
        <v>76</v>
      </c>
      <c r="AU270" s="230" t="s">
        <v>77</v>
      </c>
      <c r="AY270" s="229" t="s">
        <v>136</v>
      </c>
      <c r="BK270" s="231">
        <f>SUM(BK271:BK342)</f>
        <v>0</v>
      </c>
    </row>
    <row r="271" s="2" customFormat="1" ht="16.5" customHeight="1">
      <c r="A271" s="39"/>
      <c r="B271" s="40"/>
      <c r="C271" s="232" t="s">
        <v>377</v>
      </c>
      <c r="D271" s="232" t="s">
        <v>137</v>
      </c>
      <c r="E271" s="233" t="s">
        <v>378</v>
      </c>
      <c r="F271" s="234" t="s">
        <v>379</v>
      </c>
      <c r="G271" s="235" t="s">
        <v>171</v>
      </c>
      <c r="H271" s="236">
        <v>5469.4799999999996</v>
      </c>
      <c r="I271" s="237"/>
      <c r="J271" s="238">
        <f>ROUND(I271*H271,2)</f>
        <v>0</v>
      </c>
      <c r="K271" s="239"/>
      <c r="L271" s="42"/>
      <c r="M271" s="240" t="s">
        <v>1</v>
      </c>
      <c r="N271" s="241" t="s">
        <v>42</v>
      </c>
      <c r="O271" s="92"/>
      <c r="P271" s="242">
        <f>O271*H271</f>
        <v>0</v>
      </c>
      <c r="Q271" s="242">
        <v>0.4153</v>
      </c>
      <c r="R271" s="242">
        <f>Q271*H271</f>
        <v>2271.4750439999998</v>
      </c>
      <c r="S271" s="242">
        <v>0</v>
      </c>
      <c r="T271" s="243">
        <f>S271*H271</f>
        <v>0</v>
      </c>
      <c r="U271" s="39"/>
      <c r="V271" s="39"/>
      <c r="W271" s="39"/>
      <c r="X271" s="39"/>
      <c r="Y271" s="39"/>
      <c r="Z271" s="39"/>
      <c r="AA271" s="39"/>
      <c r="AB271" s="39"/>
      <c r="AC271" s="39"/>
      <c r="AD271" s="39"/>
      <c r="AE271" s="39"/>
      <c r="AR271" s="244" t="s">
        <v>141</v>
      </c>
      <c r="AT271" s="244" t="s">
        <v>137</v>
      </c>
      <c r="AU271" s="244" t="s">
        <v>85</v>
      </c>
      <c r="AY271" s="16" t="s">
        <v>136</v>
      </c>
      <c r="BE271" s="144">
        <f>IF(N271="základní",J271,0)</f>
        <v>0</v>
      </c>
      <c r="BF271" s="144">
        <f>IF(N271="snížená",J271,0)</f>
        <v>0</v>
      </c>
      <c r="BG271" s="144">
        <f>IF(N271="zákl. přenesená",J271,0)</f>
        <v>0</v>
      </c>
      <c r="BH271" s="144">
        <f>IF(N271="sníž. přenesená",J271,0)</f>
        <v>0</v>
      </c>
      <c r="BI271" s="144">
        <f>IF(N271="nulová",J271,0)</f>
        <v>0</v>
      </c>
      <c r="BJ271" s="16" t="s">
        <v>85</v>
      </c>
      <c r="BK271" s="144">
        <f>ROUND(I271*H271,2)</f>
        <v>0</v>
      </c>
      <c r="BL271" s="16" t="s">
        <v>141</v>
      </c>
      <c r="BM271" s="244" t="s">
        <v>380</v>
      </c>
    </row>
    <row r="272" s="2" customFormat="1">
      <c r="A272" s="39"/>
      <c r="B272" s="40"/>
      <c r="C272" s="41"/>
      <c r="D272" s="245" t="s">
        <v>143</v>
      </c>
      <c r="E272" s="41"/>
      <c r="F272" s="246" t="s">
        <v>381</v>
      </c>
      <c r="G272" s="41"/>
      <c r="H272" s="41"/>
      <c r="I272" s="247"/>
      <c r="J272" s="41"/>
      <c r="K272" s="41"/>
      <c r="L272" s="42"/>
      <c r="M272" s="248"/>
      <c r="N272" s="249"/>
      <c r="O272" s="92"/>
      <c r="P272" s="92"/>
      <c r="Q272" s="92"/>
      <c r="R272" s="92"/>
      <c r="S272" s="92"/>
      <c r="T272" s="93"/>
      <c r="U272" s="39"/>
      <c r="V272" s="39"/>
      <c r="W272" s="39"/>
      <c r="X272" s="39"/>
      <c r="Y272" s="39"/>
      <c r="Z272" s="39"/>
      <c r="AA272" s="39"/>
      <c r="AB272" s="39"/>
      <c r="AC272" s="39"/>
      <c r="AD272" s="39"/>
      <c r="AE272" s="39"/>
      <c r="AT272" s="16" t="s">
        <v>143</v>
      </c>
      <c r="AU272" s="16" t="s">
        <v>85</v>
      </c>
    </row>
    <row r="273" s="2" customFormat="1">
      <c r="A273" s="39"/>
      <c r="B273" s="40"/>
      <c r="C273" s="41"/>
      <c r="D273" s="250" t="s">
        <v>145</v>
      </c>
      <c r="E273" s="41"/>
      <c r="F273" s="251" t="s">
        <v>382</v>
      </c>
      <c r="G273" s="41"/>
      <c r="H273" s="41"/>
      <c r="I273" s="247"/>
      <c r="J273" s="41"/>
      <c r="K273" s="41"/>
      <c r="L273" s="42"/>
      <c r="M273" s="248"/>
      <c r="N273" s="249"/>
      <c r="O273" s="92"/>
      <c r="P273" s="92"/>
      <c r="Q273" s="92"/>
      <c r="R273" s="92"/>
      <c r="S273" s="92"/>
      <c r="T273" s="93"/>
      <c r="U273" s="39"/>
      <c r="V273" s="39"/>
      <c r="W273" s="39"/>
      <c r="X273" s="39"/>
      <c r="Y273" s="39"/>
      <c r="Z273" s="39"/>
      <c r="AA273" s="39"/>
      <c r="AB273" s="39"/>
      <c r="AC273" s="39"/>
      <c r="AD273" s="39"/>
      <c r="AE273" s="39"/>
      <c r="AT273" s="16" t="s">
        <v>145</v>
      </c>
      <c r="AU273" s="16" t="s">
        <v>85</v>
      </c>
    </row>
    <row r="274" s="2" customFormat="1" ht="21.75" customHeight="1">
      <c r="A274" s="39"/>
      <c r="B274" s="40"/>
      <c r="C274" s="232" t="s">
        <v>383</v>
      </c>
      <c r="D274" s="232" t="s">
        <v>137</v>
      </c>
      <c r="E274" s="233" t="s">
        <v>384</v>
      </c>
      <c r="F274" s="234" t="s">
        <v>385</v>
      </c>
      <c r="G274" s="235" t="s">
        <v>171</v>
      </c>
      <c r="H274" s="236">
        <v>1132</v>
      </c>
      <c r="I274" s="237"/>
      <c r="J274" s="238">
        <f>ROUND(I274*H274,2)</f>
        <v>0</v>
      </c>
      <c r="K274" s="239"/>
      <c r="L274" s="42"/>
      <c r="M274" s="240" t="s">
        <v>1</v>
      </c>
      <c r="N274" s="241" t="s">
        <v>42</v>
      </c>
      <c r="O274" s="92"/>
      <c r="P274" s="242">
        <f>O274*H274</f>
        <v>0</v>
      </c>
      <c r="Q274" s="242">
        <v>0.29160000000000003</v>
      </c>
      <c r="R274" s="242">
        <f>Q274*H274</f>
        <v>330.09120000000001</v>
      </c>
      <c r="S274" s="242">
        <v>0</v>
      </c>
      <c r="T274" s="243">
        <f>S274*H274</f>
        <v>0</v>
      </c>
      <c r="U274" s="39"/>
      <c r="V274" s="39"/>
      <c r="W274" s="39"/>
      <c r="X274" s="39"/>
      <c r="Y274" s="39"/>
      <c r="Z274" s="39"/>
      <c r="AA274" s="39"/>
      <c r="AB274" s="39"/>
      <c r="AC274" s="39"/>
      <c r="AD274" s="39"/>
      <c r="AE274" s="39"/>
      <c r="AR274" s="244" t="s">
        <v>141</v>
      </c>
      <c r="AT274" s="244" t="s">
        <v>137</v>
      </c>
      <c r="AU274" s="244" t="s">
        <v>85</v>
      </c>
      <c r="AY274" s="16" t="s">
        <v>136</v>
      </c>
      <c r="BE274" s="144">
        <f>IF(N274="základní",J274,0)</f>
        <v>0</v>
      </c>
      <c r="BF274" s="144">
        <f>IF(N274="snížená",J274,0)</f>
        <v>0</v>
      </c>
      <c r="BG274" s="144">
        <f>IF(N274="zákl. přenesená",J274,0)</f>
        <v>0</v>
      </c>
      <c r="BH274" s="144">
        <f>IF(N274="sníž. přenesená",J274,0)</f>
        <v>0</v>
      </c>
      <c r="BI274" s="144">
        <f>IF(N274="nulová",J274,0)</f>
        <v>0</v>
      </c>
      <c r="BJ274" s="16" t="s">
        <v>85</v>
      </c>
      <c r="BK274" s="144">
        <f>ROUND(I274*H274,2)</f>
        <v>0</v>
      </c>
      <c r="BL274" s="16" t="s">
        <v>141</v>
      </c>
      <c r="BM274" s="244" t="s">
        <v>386</v>
      </c>
    </row>
    <row r="275" s="2" customFormat="1">
      <c r="A275" s="39"/>
      <c r="B275" s="40"/>
      <c r="C275" s="41"/>
      <c r="D275" s="245" t="s">
        <v>143</v>
      </c>
      <c r="E275" s="41"/>
      <c r="F275" s="246" t="s">
        <v>387</v>
      </c>
      <c r="G275" s="41"/>
      <c r="H275" s="41"/>
      <c r="I275" s="247"/>
      <c r="J275" s="41"/>
      <c r="K275" s="41"/>
      <c r="L275" s="42"/>
      <c r="M275" s="248"/>
      <c r="N275" s="249"/>
      <c r="O275" s="92"/>
      <c r="P275" s="92"/>
      <c r="Q275" s="92"/>
      <c r="R275" s="92"/>
      <c r="S275" s="92"/>
      <c r="T275" s="93"/>
      <c r="U275" s="39"/>
      <c r="V275" s="39"/>
      <c r="W275" s="39"/>
      <c r="X275" s="39"/>
      <c r="Y275" s="39"/>
      <c r="Z275" s="39"/>
      <c r="AA275" s="39"/>
      <c r="AB275" s="39"/>
      <c r="AC275" s="39"/>
      <c r="AD275" s="39"/>
      <c r="AE275" s="39"/>
      <c r="AT275" s="16" t="s">
        <v>143</v>
      </c>
      <c r="AU275" s="16" t="s">
        <v>85</v>
      </c>
    </row>
    <row r="276" s="2" customFormat="1">
      <c r="A276" s="39"/>
      <c r="B276" s="40"/>
      <c r="C276" s="41"/>
      <c r="D276" s="250" t="s">
        <v>145</v>
      </c>
      <c r="E276" s="41"/>
      <c r="F276" s="251" t="s">
        <v>388</v>
      </c>
      <c r="G276" s="41"/>
      <c r="H276" s="41"/>
      <c r="I276" s="247"/>
      <c r="J276" s="41"/>
      <c r="K276" s="41"/>
      <c r="L276" s="42"/>
      <c r="M276" s="248"/>
      <c r="N276" s="249"/>
      <c r="O276" s="92"/>
      <c r="P276" s="92"/>
      <c r="Q276" s="92"/>
      <c r="R276" s="92"/>
      <c r="S276" s="92"/>
      <c r="T276" s="93"/>
      <c r="U276" s="39"/>
      <c r="V276" s="39"/>
      <c r="W276" s="39"/>
      <c r="X276" s="39"/>
      <c r="Y276" s="39"/>
      <c r="Z276" s="39"/>
      <c r="AA276" s="39"/>
      <c r="AB276" s="39"/>
      <c r="AC276" s="39"/>
      <c r="AD276" s="39"/>
      <c r="AE276" s="39"/>
      <c r="AT276" s="16" t="s">
        <v>145</v>
      </c>
      <c r="AU276" s="16" t="s">
        <v>85</v>
      </c>
    </row>
    <row r="277" s="2" customFormat="1">
      <c r="A277" s="39"/>
      <c r="B277" s="40"/>
      <c r="C277" s="41"/>
      <c r="D277" s="245" t="s">
        <v>147</v>
      </c>
      <c r="E277" s="41"/>
      <c r="F277" s="252" t="s">
        <v>389</v>
      </c>
      <c r="G277" s="41"/>
      <c r="H277" s="41"/>
      <c r="I277" s="247"/>
      <c r="J277" s="41"/>
      <c r="K277" s="41"/>
      <c r="L277" s="42"/>
      <c r="M277" s="248"/>
      <c r="N277" s="249"/>
      <c r="O277" s="92"/>
      <c r="P277" s="92"/>
      <c r="Q277" s="92"/>
      <c r="R277" s="92"/>
      <c r="S277" s="92"/>
      <c r="T277" s="93"/>
      <c r="U277" s="39"/>
      <c r="V277" s="39"/>
      <c r="W277" s="39"/>
      <c r="X277" s="39"/>
      <c r="Y277" s="39"/>
      <c r="Z277" s="39"/>
      <c r="AA277" s="39"/>
      <c r="AB277" s="39"/>
      <c r="AC277" s="39"/>
      <c r="AD277" s="39"/>
      <c r="AE277" s="39"/>
      <c r="AT277" s="16" t="s">
        <v>147</v>
      </c>
      <c r="AU277" s="16" t="s">
        <v>85</v>
      </c>
    </row>
    <row r="278" s="13" customFormat="1">
      <c r="A278" s="13"/>
      <c r="B278" s="253"/>
      <c r="C278" s="254"/>
      <c r="D278" s="245" t="s">
        <v>219</v>
      </c>
      <c r="E278" s="255" t="s">
        <v>1</v>
      </c>
      <c r="F278" s="256" t="s">
        <v>390</v>
      </c>
      <c r="G278" s="254"/>
      <c r="H278" s="257">
        <v>1132</v>
      </c>
      <c r="I278" s="258"/>
      <c r="J278" s="254"/>
      <c r="K278" s="254"/>
      <c r="L278" s="259"/>
      <c r="M278" s="260"/>
      <c r="N278" s="261"/>
      <c r="O278" s="261"/>
      <c r="P278" s="261"/>
      <c r="Q278" s="261"/>
      <c r="R278" s="261"/>
      <c r="S278" s="261"/>
      <c r="T278" s="262"/>
      <c r="U278" s="13"/>
      <c r="V278" s="13"/>
      <c r="W278" s="13"/>
      <c r="X278" s="13"/>
      <c r="Y278" s="13"/>
      <c r="Z278" s="13"/>
      <c r="AA278" s="13"/>
      <c r="AB278" s="13"/>
      <c r="AC278" s="13"/>
      <c r="AD278" s="13"/>
      <c r="AE278" s="13"/>
      <c r="AT278" s="263" t="s">
        <v>219</v>
      </c>
      <c r="AU278" s="263" t="s">
        <v>85</v>
      </c>
      <c r="AV278" s="13" t="s">
        <v>87</v>
      </c>
      <c r="AW278" s="13" t="s">
        <v>32</v>
      </c>
      <c r="AX278" s="13" t="s">
        <v>85</v>
      </c>
      <c r="AY278" s="263" t="s">
        <v>136</v>
      </c>
    </row>
    <row r="279" s="2" customFormat="1" ht="33" customHeight="1">
      <c r="A279" s="39"/>
      <c r="B279" s="40"/>
      <c r="C279" s="232" t="s">
        <v>391</v>
      </c>
      <c r="D279" s="232" t="s">
        <v>137</v>
      </c>
      <c r="E279" s="233" t="s">
        <v>392</v>
      </c>
      <c r="F279" s="234" t="s">
        <v>393</v>
      </c>
      <c r="G279" s="235" t="s">
        <v>171</v>
      </c>
      <c r="H279" s="236">
        <v>5073.2799999999997</v>
      </c>
      <c r="I279" s="237"/>
      <c r="J279" s="238">
        <f>ROUND(I279*H279,2)</f>
        <v>0</v>
      </c>
      <c r="K279" s="239"/>
      <c r="L279" s="42"/>
      <c r="M279" s="240" t="s">
        <v>1</v>
      </c>
      <c r="N279" s="241" t="s">
        <v>42</v>
      </c>
      <c r="O279" s="92"/>
      <c r="P279" s="242">
        <f>O279*H279</f>
        <v>0</v>
      </c>
      <c r="Q279" s="242">
        <v>0.10373</v>
      </c>
      <c r="R279" s="242">
        <f>Q279*H279</f>
        <v>526.25133440000002</v>
      </c>
      <c r="S279" s="242">
        <v>0</v>
      </c>
      <c r="T279" s="243">
        <f>S279*H279</f>
        <v>0</v>
      </c>
      <c r="U279" s="39"/>
      <c r="V279" s="39"/>
      <c r="W279" s="39"/>
      <c r="X279" s="39"/>
      <c r="Y279" s="39"/>
      <c r="Z279" s="39"/>
      <c r="AA279" s="39"/>
      <c r="AB279" s="39"/>
      <c r="AC279" s="39"/>
      <c r="AD279" s="39"/>
      <c r="AE279" s="39"/>
      <c r="AR279" s="244" t="s">
        <v>141</v>
      </c>
      <c r="AT279" s="244" t="s">
        <v>137</v>
      </c>
      <c r="AU279" s="244" t="s">
        <v>85</v>
      </c>
      <c r="AY279" s="16" t="s">
        <v>136</v>
      </c>
      <c r="BE279" s="144">
        <f>IF(N279="základní",J279,0)</f>
        <v>0</v>
      </c>
      <c r="BF279" s="144">
        <f>IF(N279="snížená",J279,0)</f>
        <v>0</v>
      </c>
      <c r="BG279" s="144">
        <f>IF(N279="zákl. přenesená",J279,0)</f>
        <v>0</v>
      </c>
      <c r="BH279" s="144">
        <f>IF(N279="sníž. přenesená",J279,0)</f>
        <v>0</v>
      </c>
      <c r="BI279" s="144">
        <f>IF(N279="nulová",J279,0)</f>
        <v>0</v>
      </c>
      <c r="BJ279" s="16" t="s">
        <v>85</v>
      </c>
      <c r="BK279" s="144">
        <f>ROUND(I279*H279,2)</f>
        <v>0</v>
      </c>
      <c r="BL279" s="16" t="s">
        <v>141</v>
      </c>
      <c r="BM279" s="244" t="s">
        <v>394</v>
      </c>
    </row>
    <row r="280" s="2" customFormat="1">
      <c r="A280" s="39"/>
      <c r="B280" s="40"/>
      <c r="C280" s="41"/>
      <c r="D280" s="245" t="s">
        <v>143</v>
      </c>
      <c r="E280" s="41"/>
      <c r="F280" s="246" t="s">
        <v>395</v>
      </c>
      <c r="G280" s="41"/>
      <c r="H280" s="41"/>
      <c r="I280" s="247"/>
      <c r="J280" s="41"/>
      <c r="K280" s="41"/>
      <c r="L280" s="42"/>
      <c r="M280" s="248"/>
      <c r="N280" s="249"/>
      <c r="O280" s="92"/>
      <c r="P280" s="92"/>
      <c r="Q280" s="92"/>
      <c r="R280" s="92"/>
      <c r="S280" s="92"/>
      <c r="T280" s="93"/>
      <c r="U280" s="39"/>
      <c r="V280" s="39"/>
      <c r="W280" s="39"/>
      <c r="X280" s="39"/>
      <c r="Y280" s="39"/>
      <c r="Z280" s="39"/>
      <c r="AA280" s="39"/>
      <c r="AB280" s="39"/>
      <c r="AC280" s="39"/>
      <c r="AD280" s="39"/>
      <c r="AE280" s="39"/>
      <c r="AT280" s="16" t="s">
        <v>143</v>
      </c>
      <c r="AU280" s="16" t="s">
        <v>85</v>
      </c>
    </row>
    <row r="281" s="2" customFormat="1">
      <c r="A281" s="39"/>
      <c r="B281" s="40"/>
      <c r="C281" s="41"/>
      <c r="D281" s="250" t="s">
        <v>145</v>
      </c>
      <c r="E281" s="41"/>
      <c r="F281" s="251" t="s">
        <v>396</v>
      </c>
      <c r="G281" s="41"/>
      <c r="H281" s="41"/>
      <c r="I281" s="247"/>
      <c r="J281" s="41"/>
      <c r="K281" s="41"/>
      <c r="L281" s="42"/>
      <c r="M281" s="248"/>
      <c r="N281" s="249"/>
      <c r="O281" s="92"/>
      <c r="P281" s="92"/>
      <c r="Q281" s="92"/>
      <c r="R281" s="92"/>
      <c r="S281" s="92"/>
      <c r="T281" s="93"/>
      <c r="U281" s="39"/>
      <c r="V281" s="39"/>
      <c r="W281" s="39"/>
      <c r="X281" s="39"/>
      <c r="Y281" s="39"/>
      <c r="Z281" s="39"/>
      <c r="AA281" s="39"/>
      <c r="AB281" s="39"/>
      <c r="AC281" s="39"/>
      <c r="AD281" s="39"/>
      <c r="AE281" s="39"/>
      <c r="AT281" s="16" t="s">
        <v>145</v>
      </c>
      <c r="AU281" s="16" t="s">
        <v>85</v>
      </c>
    </row>
    <row r="282" s="2" customFormat="1">
      <c r="A282" s="39"/>
      <c r="B282" s="40"/>
      <c r="C282" s="41"/>
      <c r="D282" s="245" t="s">
        <v>147</v>
      </c>
      <c r="E282" s="41"/>
      <c r="F282" s="252" t="s">
        <v>397</v>
      </c>
      <c r="G282" s="41"/>
      <c r="H282" s="41"/>
      <c r="I282" s="247"/>
      <c r="J282" s="41"/>
      <c r="K282" s="41"/>
      <c r="L282" s="42"/>
      <c r="M282" s="248"/>
      <c r="N282" s="249"/>
      <c r="O282" s="92"/>
      <c r="P282" s="92"/>
      <c r="Q282" s="92"/>
      <c r="R282" s="92"/>
      <c r="S282" s="92"/>
      <c r="T282" s="93"/>
      <c r="U282" s="39"/>
      <c r="V282" s="39"/>
      <c r="W282" s="39"/>
      <c r="X282" s="39"/>
      <c r="Y282" s="39"/>
      <c r="Z282" s="39"/>
      <c r="AA282" s="39"/>
      <c r="AB282" s="39"/>
      <c r="AC282" s="39"/>
      <c r="AD282" s="39"/>
      <c r="AE282" s="39"/>
      <c r="AT282" s="16" t="s">
        <v>147</v>
      </c>
      <c r="AU282" s="16" t="s">
        <v>85</v>
      </c>
    </row>
    <row r="283" s="2" customFormat="1" ht="24.15" customHeight="1">
      <c r="A283" s="39"/>
      <c r="B283" s="40"/>
      <c r="C283" s="232" t="s">
        <v>398</v>
      </c>
      <c r="D283" s="232" t="s">
        <v>137</v>
      </c>
      <c r="E283" s="233" t="s">
        <v>399</v>
      </c>
      <c r="F283" s="234" t="s">
        <v>400</v>
      </c>
      <c r="G283" s="235" t="s">
        <v>171</v>
      </c>
      <c r="H283" s="236">
        <v>5197.8000000000002</v>
      </c>
      <c r="I283" s="237"/>
      <c r="J283" s="238">
        <f>ROUND(I283*H283,2)</f>
        <v>0</v>
      </c>
      <c r="K283" s="239"/>
      <c r="L283" s="42"/>
      <c r="M283" s="240" t="s">
        <v>1</v>
      </c>
      <c r="N283" s="241" t="s">
        <v>42</v>
      </c>
      <c r="O283" s="92"/>
      <c r="P283" s="242">
        <f>O283*H283</f>
        <v>0</v>
      </c>
      <c r="Q283" s="242">
        <v>0.00071000000000000002</v>
      </c>
      <c r="R283" s="242">
        <f>Q283*H283</f>
        <v>3.6904380000000003</v>
      </c>
      <c r="S283" s="242">
        <v>0</v>
      </c>
      <c r="T283" s="243">
        <f>S283*H283</f>
        <v>0</v>
      </c>
      <c r="U283" s="39"/>
      <c r="V283" s="39"/>
      <c r="W283" s="39"/>
      <c r="X283" s="39"/>
      <c r="Y283" s="39"/>
      <c r="Z283" s="39"/>
      <c r="AA283" s="39"/>
      <c r="AB283" s="39"/>
      <c r="AC283" s="39"/>
      <c r="AD283" s="39"/>
      <c r="AE283" s="39"/>
      <c r="AR283" s="244" t="s">
        <v>141</v>
      </c>
      <c r="AT283" s="244" t="s">
        <v>137</v>
      </c>
      <c r="AU283" s="244" t="s">
        <v>85</v>
      </c>
      <c r="AY283" s="16" t="s">
        <v>136</v>
      </c>
      <c r="BE283" s="144">
        <f>IF(N283="základní",J283,0)</f>
        <v>0</v>
      </c>
      <c r="BF283" s="144">
        <f>IF(N283="snížená",J283,0)</f>
        <v>0</v>
      </c>
      <c r="BG283" s="144">
        <f>IF(N283="zákl. přenesená",J283,0)</f>
        <v>0</v>
      </c>
      <c r="BH283" s="144">
        <f>IF(N283="sníž. přenesená",J283,0)</f>
        <v>0</v>
      </c>
      <c r="BI283" s="144">
        <f>IF(N283="nulová",J283,0)</f>
        <v>0</v>
      </c>
      <c r="BJ283" s="16" t="s">
        <v>85</v>
      </c>
      <c r="BK283" s="144">
        <f>ROUND(I283*H283,2)</f>
        <v>0</v>
      </c>
      <c r="BL283" s="16" t="s">
        <v>141</v>
      </c>
      <c r="BM283" s="244" t="s">
        <v>401</v>
      </c>
    </row>
    <row r="284" s="2" customFormat="1">
      <c r="A284" s="39"/>
      <c r="B284" s="40"/>
      <c r="C284" s="41"/>
      <c r="D284" s="245" t="s">
        <v>143</v>
      </c>
      <c r="E284" s="41"/>
      <c r="F284" s="246" t="s">
        <v>402</v>
      </c>
      <c r="G284" s="41"/>
      <c r="H284" s="41"/>
      <c r="I284" s="247"/>
      <c r="J284" s="41"/>
      <c r="K284" s="41"/>
      <c r="L284" s="42"/>
      <c r="M284" s="248"/>
      <c r="N284" s="249"/>
      <c r="O284" s="92"/>
      <c r="P284" s="92"/>
      <c r="Q284" s="92"/>
      <c r="R284" s="92"/>
      <c r="S284" s="92"/>
      <c r="T284" s="93"/>
      <c r="U284" s="39"/>
      <c r="V284" s="39"/>
      <c r="W284" s="39"/>
      <c r="X284" s="39"/>
      <c r="Y284" s="39"/>
      <c r="Z284" s="39"/>
      <c r="AA284" s="39"/>
      <c r="AB284" s="39"/>
      <c r="AC284" s="39"/>
      <c r="AD284" s="39"/>
      <c r="AE284" s="39"/>
      <c r="AT284" s="16" t="s">
        <v>143</v>
      </c>
      <c r="AU284" s="16" t="s">
        <v>85</v>
      </c>
    </row>
    <row r="285" s="2" customFormat="1">
      <c r="A285" s="39"/>
      <c r="B285" s="40"/>
      <c r="C285" s="41"/>
      <c r="D285" s="250" t="s">
        <v>145</v>
      </c>
      <c r="E285" s="41"/>
      <c r="F285" s="251" t="s">
        <v>403</v>
      </c>
      <c r="G285" s="41"/>
      <c r="H285" s="41"/>
      <c r="I285" s="247"/>
      <c r="J285" s="41"/>
      <c r="K285" s="41"/>
      <c r="L285" s="42"/>
      <c r="M285" s="248"/>
      <c r="N285" s="249"/>
      <c r="O285" s="92"/>
      <c r="P285" s="92"/>
      <c r="Q285" s="92"/>
      <c r="R285" s="92"/>
      <c r="S285" s="92"/>
      <c r="T285" s="93"/>
      <c r="U285" s="39"/>
      <c r="V285" s="39"/>
      <c r="W285" s="39"/>
      <c r="X285" s="39"/>
      <c r="Y285" s="39"/>
      <c r="Z285" s="39"/>
      <c r="AA285" s="39"/>
      <c r="AB285" s="39"/>
      <c r="AC285" s="39"/>
      <c r="AD285" s="39"/>
      <c r="AE285" s="39"/>
      <c r="AT285" s="16" t="s">
        <v>145</v>
      </c>
      <c r="AU285" s="16" t="s">
        <v>85</v>
      </c>
    </row>
    <row r="286" s="2" customFormat="1" ht="33" customHeight="1">
      <c r="A286" s="39"/>
      <c r="B286" s="40"/>
      <c r="C286" s="232" t="s">
        <v>404</v>
      </c>
      <c r="D286" s="232" t="s">
        <v>137</v>
      </c>
      <c r="E286" s="233" t="s">
        <v>405</v>
      </c>
      <c r="F286" s="234" t="s">
        <v>406</v>
      </c>
      <c r="G286" s="235" t="s">
        <v>171</v>
      </c>
      <c r="H286" s="236">
        <v>5197.8000000000002</v>
      </c>
      <c r="I286" s="237"/>
      <c r="J286" s="238">
        <f>ROUND(I286*H286,2)</f>
        <v>0</v>
      </c>
      <c r="K286" s="239"/>
      <c r="L286" s="42"/>
      <c r="M286" s="240" t="s">
        <v>1</v>
      </c>
      <c r="N286" s="241" t="s">
        <v>42</v>
      </c>
      <c r="O286" s="92"/>
      <c r="P286" s="242">
        <f>O286*H286</f>
        <v>0</v>
      </c>
      <c r="Q286" s="242">
        <v>0.18462999999999999</v>
      </c>
      <c r="R286" s="242">
        <f>Q286*H286</f>
        <v>959.66981399999997</v>
      </c>
      <c r="S286" s="242">
        <v>0</v>
      </c>
      <c r="T286" s="243">
        <f>S286*H286</f>
        <v>0</v>
      </c>
      <c r="U286" s="39"/>
      <c r="V286" s="39"/>
      <c r="W286" s="39"/>
      <c r="X286" s="39"/>
      <c r="Y286" s="39"/>
      <c r="Z286" s="39"/>
      <c r="AA286" s="39"/>
      <c r="AB286" s="39"/>
      <c r="AC286" s="39"/>
      <c r="AD286" s="39"/>
      <c r="AE286" s="39"/>
      <c r="AR286" s="244" t="s">
        <v>201</v>
      </c>
      <c r="AT286" s="244" t="s">
        <v>137</v>
      </c>
      <c r="AU286" s="244" t="s">
        <v>85</v>
      </c>
      <c r="AY286" s="16" t="s">
        <v>136</v>
      </c>
      <c r="BE286" s="144">
        <f>IF(N286="základní",J286,0)</f>
        <v>0</v>
      </c>
      <c r="BF286" s="144">
        <f>IF(N286="snížená",J286,0)</f>
        <v>0</v>
      </c>
      <c r="BG286" s="144">
        <f>IF(N286="zákl. přenesená",J286,0)</f>
        <v>0</v>
      </c>
      <c r="BH286" s="144">
        <f>IF(N286="sníž. přenesená",J286,0)</f>
        <v>0</v>
      </c>
      <c r="BI286" s="144">
        <f>IF(N286="nulová",J286,0)</f>
        <v>0</v>
      </c>
      <c r="BJ286" s="16" t="s">
        <v>85</v>
      </c>
      <c r="BK286" s="144">
        <f>ROUND(I286*H286,2)</f>
        <v>0</v>
      </c>
      <c r="BL286" s="16" t="s">
        <v>201</v>
      </c>
      <c r="BM286" s="244" t="s">
        <v>407</v>
      </c>
    </row>
    <row r="287" s="2" customFormat="1">
      <c r="A287" s="39"/>
      <c r="B287" s="40"/>
      <c r="C287" s="41"/>
      <c r="D287" s="245" t="s">
        <v>143</v>
      </c>
      <c r="E287" s="41"/>
      <c r="F287" s="246" t="s">
        <v>408</v>
      </c>
      <c r="G287" s="41"/>
      <c r="H287" s="41"/>
      <c r="I287" s="247"/>
      <c r="J287" s="41"/>
      <c r="K287" s="41"/>
      <c r="L287" s="42"/>
      <c r="M287" s="248"/>
      <c r="N287" s="249"/>
      <c r="O287" s="92"/>
      <c r="P287" s="92"/>
      <c r="Q287" s="92"/>
      <c r="R287" s="92"/>
      <c r="S287" s="92"/>
      <c r="T287" s="93"/>
      <c r="U287" s="39"/>
      <c r="V287" s="39"/>
      <c r="W287" s="39"/>
      <c r="X287" s="39"/>
      <c r="Y287" s="39"/>
      <c r="Z287" s="39"/>
      <c r="AA287" s="39"/>
      <c r="AB287" s="39"/>
      <c r="AC287" s="39"/>
      <c r="AD287" s="39"/>
      <c r="AE287" s="39"/>
      <c r="AT287" s="16" t="s">
        <v>143</v>
      </c>
      <c r="AU287" s="16" t="s">
        <v>85</v>
      </c>
    </row>
    <row r="288" s="2" customFormat="1">
      <c r="A288" s="39"/>
      <c r="B288" s="40"/>
      <c r="C288" s="41"/>
      <c r="D288" s="250" t="s">
        <v>145</v>
      </c>
      <c r="E288" s="41"/>
      <c r="F288" s="251" t="s">
        <v>409</v>
      </c>
      <c r="G288" s="41"/>
      <c r="H288" s="41"/>
      <c r="I288" s="247"/>
      <c r="J288" s="41"/>
      <c r="K288" s="41"/>
      <c r="L288" s="42"/>
      <c r="M288" s="248"/>
      <c r="N288" s="249"/>
      <c r="O288" s="92"/>
      <c r="P288" s="92"/>
      <c r="Q288" s="92"/>
      <c r="R288" s="92"/>
      <c r="S288" s="92"/>
      <c r="T288" s="93"/>
      <c r="U288" s="39"/>
      <c r="V288" s="39"/>
      <c r="W288" s="39"/>
      <c r="X288" s="39"/>
      <c r="Y288" s="39"/>
      <c r="Z288" s="39"/>
      <c r="AA288" s="39"/>
      <c r="AB288" s="39"/>
      <c r="AC288" s="39"/>
      <c r="AD288" s="39"/>
      <c r="AE288" s="39"/>
      <c r="AT288" s="16" t="s">
        <v>145</v>
      </c>
      <c r="AU288" s="16" t="s">
        <v>85</v>
      </c>
    </row>
    <row r="289" s="2" customFormat="1">
      <c r="A289" s="39"/>
      <c r="B289" s="40"/>
      <c r="C289" s="41"/>
      <c r="D289" s="245" t="s">
        <v>147</v>
      </c>
      <c r="E289" s="41"/>
      <c r="F289" s="252" t="s">
        <v>410</v>
      </c>
      <c r="G289" s="41"/>
      <c r="H289" s="41"/>
      <c r="I289" s="247"/>
      <c r="J289" s="41"/>
      <c r="K289" s="41"/>
      <c r="L289" s="42"/>
      <c r="M289" s="248"/>
      <c r="N289" s="249"/>
      <c r="O289" s="92"/>
      <c r="P289" s="92"/>
      <c r="Q289" s="92"/>
      <c r="R289" s="92"/>
      <c r="S289" s="92"/>
      <c r="T289" s="93"/>
      <c r="U289" s="39"/>
      <c r="V289" s="39"/>
      <c r="W289" s="39"/>
      <c r="X289" s="39"/>
      <c r="Y289" s="39"/>
      <c r="Z289" s="39"/>
      <c r="AA289" s="39"/>
      <c r="AB289" s="39"/>
      <c r="AC289" s="39"/>
      <c r="AD289" s="39"/>
      <c r="AE289" s="39"/>
      <c r="AT289" s="16" t="s">
        <v>147</v>
      </c>
      <c r="AU289" s="16" t="s">
        <v>85</v>
      </c>
    </row>
    <row r="290" s="2" customFormat="1" ht="16.5" customHeight="1">
      <c r="A290" s="39"/>
      <c r="B290" s="40"/>
      <c r="C290" s="232" t="s">
        <v>411</v>
      </c>
      <c r="D290" s="232" t="s">
        <v>137</v>
      </c>
      <c r="E290" s="233" t="s">
        <v>412</v>
      </c>
      <c r="F290" s="234" t="s">
        <v>413</v>
      </c>
      <c r="G290" s="235" t="s">
        <v>171</v>
      </c>
      <c r="H290" s="236">
        <v>5831.7200000000003</v>
      </c>
      <c r="I290" s="237"/>
      <c r="J290" s="238">
        <f>ROUND(I290*H290,2)</f>
        <v>0</v>
      </c>
      <c r="K290" s="239"/>
      <c r="L290" s="42"/>
      <c r="M290" s="240" t="s">
        <v>1</v>
      </c>
      <c r="N290" s="241" t="s">
        <v>42</v>
      </c>
      <c r="O290" s="92"/>
      <c r="P290" s="242">
        <f>O290*H290</f>
        <v>0</v>
      </c>
      <c r="Q290" s="242">
        <v>0.34499999999999997</v>
      </c>
      <c r="R290" s="242">
        <f>Q290*H290</f>
        <v>2011.9433999999999</v>
      </c>
      <c r="S290" s="242">
        <v>0</v>
      </c>
      <c r="T290" s="243">
        <f>S290*H290</f>
        <v>0</v>
      </c>
      <c r="U290" s="39"/>
      <c r="V290" s="39"/>
      <c r="W290" s="39"/>
      <c r="X290" s="39"/>
      <c r="Y290" s="39"/>
      <c r="Z290" s="39"/>
      <c r="AA290" s="39"/>
      <c r="AB290" s="39"/>
      <c r="AC290" s="39"/>
      <c r="AD290" s="39"/>
      <c r="AE290" s="39"/>
      <c r="AR290" s="244" t="s">
        <v>201</v>
      </c>
      <c r="AT290" s="244" t="s">
        <v>137</v>
      </c>
      <c r="AU290" s="244" t="s">
        <v>85</v>
      </c>
      <c r="AY290" s="16" t="s">
        <v>136</v>
      </c>
      <c r="BE290" s="144">
        <f>IF(N290="základní",J290,0)</f>
        <v>0</v>
      </c>
      <c r="BF290" s="144">
        <f>IF(N290="snížená",J290,0)</f>
        <v>0</v>
      </c>
      <c r="BG290" s="144">
        <f>IF(N290="zákl. přenesená",J290,0)</f>
        <v>0</v>
      </c>
      <c r="BH290" s="144">
        <f>IF(N290="sníž. přenesená",J290,0)</f>
        <v>0</v>
      </c>
      <c r="BI290" s="144">
        <f>IF(N290="nulová",J290,0)</f>
        <v>0</v>
      </c>
      <c r="BJ290" s="16" t="s">
        <v>85</v>
      </c>
      <c r="BK290" s="144">
        <f>ROUND(I290*H290,2)</f>
        <v>0</v>
      </c>
      <c r="BL290" s="16" t="s">
        <v>201</v>
      </c>
      <c r="BM290" s="244" t="s">
        <v>414</v>
      </c>
    </row>
    <row r="291" s="2" customFormat="1">
      <c r="A291" s="39"/>
      <c r="B291" s="40"/>
      <c r="C291" s="41"/>
      <c r="D291" s="245" t="s">
        <v>143</v>
      </c>
      <c r="E291" s="41"/>
      <c r="F291" s="246" t="s">
        <v>415</v>
      </c>
      <c r="G291" s="41"/>
      <c r="H291" s="41"/>
      <c r="I291" s="247"/>
      <c r="J291" s="41"/>
      <c r="K291" s="41"/>
      <c r="L291" s="42"/>
      <c r="M291" s="248"/>
      <c r="N291" s="249"/>
      <c r="O291" s="92"/>
      <c r="P291" s="92"/>
      <c r="Q291" s="92"/>
      <c r="R291" s="92"/>
      <c r="S291" s="92"/>
      <c r="T291" s="93"/>
      <c r="U291" s="39"/>
      <c r="V291" s="39"/>
      <c r="W291" s="39"/>
      <c r="X291" s="39"/>
      <c r="Y291" s="39"/>
      <c r="Z291" s="39"/>
      <c r="AA291" s="39"/>
      <c r="AB291" s="39"/>
      <c r="AC291" s="39"/>
      <c r="AD291" s="39"/>
      <c r="AE291" s="39"/>
      <c r="AT291" s="16" t="s">
        <v>143</v>
      </c>
      <c r="AU291" s="16" t="s">
        <v>85</v>
      </c>
    </row>
    <row r="292" s="2" customFormat="1">
      <c r="A292" s="39"/>
      <c r="B292" s="40"/>
      <c r="C292" s="41"/>
      <c r="D292" s="250" t="s">
        <v>145</v>
      </c>
      <c r="E292" s="41"/>
      <c r="F292" s="251" t="s">
        <v>416</v>
      </c>
      <c r="G292" s="41"/>
      <c r="H292" s="41"/>
      <c r="I292" s="247"/>
      <c r="J292" s="41"/>
      <c r="K292" s="41"/>
      <c r="L292" s="42"/>
      <c r="M292" s="248"/>
      <c r="N292" s="249"/>
      <c r="O292" s="92"/>
      <c r="P292" s="92"/>
      <c r="Q292" s="92"/>
      <c r="R292" s="92"/>
      <c r="S292" s="92"/>
      <c r="T292" s="93"/>
      <c r="U292" s="39"/>
      <c r="V292" s="39"/>
      <c r="W292" s="39"/>
      <c r="X292" s="39"/>
      <c r="Y292" s="39"/>
      <c r="Z292" s="39"/>
      <c r="AA292" s="39"/>
      <c r="AB292" s="39"/>
      <c r="AC292" s="39"/>
      <c r="AD292" s="39"/>
      <c r="AE292" s="39"/>
      <c r="AT292" s="16" t="s">
        <v>145</v>
      </c>
      <c r="AU292" s="16" t="s">
        <v>85</v>
      </c>
    </row>
    <row r="293" s="2" customFormat="1" ht="37.8" customHeight="1">
      <c r="A293" s="39"/>
      <c r="B293" s="40"/>
      <c r="C293" s="232" t="s">
        <v>417</v>
      </c>
      <c r="D293" s="232" t="s">
        <v>137</v>
      </c>
      <c r="E293" s="233" t="s">
        <v>418</v>
      </c>
      <c r="F293" s="234" t="s">
        <v>419</v>
      </c>
      <c r="G293" s="235" t="s">
        <v>171</v>
      </c>
      <c r="H293" s="236">
        <v>6633.5200000000004</v>
      </c>
      <c r="I293" s="237"/>
      <c r="J293" s="238">
        <f>ROUND(I293*H293,2)</f>
        <v>0</v>
      </c>
      <c r="K293" s="239"/>
      <c r="L293" s="42"/>
      <c r="M293" s="240" t="s">
        <v>1</v>
      </c>
      <c r="N293" s="241" t="s">
        <v>42</v>
      </c>
      <c r="O293" s="92"/>
      <c r="P293" s="242">
        <f>O293*H293</f>
        <v>0</v>
      </c>
      <c r="Q293" s="242">
        <v>0</v>
      </c>
      <c r="R293" s="242">
        <f>Q293*H293</f>
        <v>0</v>
      </c>
      <c r="S293" s="242">
        <v>0</v>
      </c>
      <c r="T293" s="243">
        <f>S293*H293</f>
        <v>0</v>
      </c>
      <c r="U293" s="39"/>
      <c r="V293" s="39"/>
      <c r="W293" s="39"/>
      <c r="X293" s="39"/>
      <c r="Y293" s="39"/>
      <c r="Z293" s="39"/>
      <c r="AA293" s="39"/>
      <c r="AB293" s="39"/>
      <c r="AC293" s="39"/>
      <c r="AD293" s="39"/>
      <c r="AE293" s="39"/>
      <c r="AR293" s="244" t="s">
        <v>201</v>
      </c>
      <c r="AT293" s="244" t="s">
        <v>137</v>
      </c>
      <c r="AU293" s="244" t="s">
        <v>85</v>
      </c>
      <c r="AY293" s="16" t="s">
        <v>136</v>
      </c>
      <c r="BE293" s="144">
        <f>IF(N293="základní",J293,0)</f>
        <v>0</v>
      </c>
      <c r="BF293" s="144">
        <f>IF(N293="snížená",J293,0)</f>
        <v>0</v>
      </c>
      <c r="BG293" s="144">
        <f>IF(N293="zákl. přenesená",J293,0)</f>
        <v>0</v>
      </c>
      <c r="BH293" s="144">
        <f>IF(N293="sníž. přenesená",J293,0)</f>
        <v>0</v>
      </c>
      <c r="BI293" s="144">
        <f>IF(N293="nulová",J293,0)</f>
        <v>0</v>
      </c>
      <c r="BJ293" s="16" t="s">
        <v>85</v>
      </c>
      <c r="BK293" s="144">
        <f>ROUND(I293*H293,2)</f>
        <v>0</v>
      </c>
      <c r="BL293" s="16" t="s">
        <v>201</v>
      </c>
      <c r="BM293" s="244" t="s">
        <v>420</v>
      </c>
    </row>
    <row r="294" s="2" customFormat="1">
      <c r="A294" s="39"/>
      <c r="B294" s="40"/>
      <c r="C294" s="41"/>
      <c r="D294" s="245" t="s">
        <v>143</v>
      </c>
      <c r="E294" s="41"/>
      <c r="F294" s="246" t="s">
        <v>421</v>
      </c>
      <c r="G294" s="41"/>
      <c r="H294" s="41"/>
      <c r="I294" s="247"/>
      <c r="J294" s="41"/>
      <c r="K294" s="41"/>
      <c r="L294" s="42"/>
      <c r="M294" s="248"/>
      <c r="N294" s="249"/>
      <c r="O294" s="92"/>
      <c r="P294" s="92"/>
      <c r="Q294" s="92"/>
      <c r="R294" s="92"/>
      <c r="S294" s="92"/>
      <c r="T294" s="93"/>
      <c r="U294" s="39"/>
      <c r="V294" s="39"/>
      <c r="W294" s="39"/>
      <c r="X294" s="39"/>
      <c r="Y294" s="39"/>
      <c r="Z294" s="39"/>
      <c r="AA294" s="39"/>
      <c r="AB294" s="39"/>
      <c r="AC294" s="39"/>
      <c r="AD294" s="39"/>
      <c r="AE294" s="39"/>
      <c r="AT294" s="16" t="s">
        <v>143</v>
      </c>
      <c r="AU294" s="16" t="s">
        <v>85</v>
      </c>
    </row>
    <row r="295" s="2" customFormat="1">
      <c r="A295" s="39"/>
      <c r="B295" s="40"/>
      <c r="C295" s="41"/>
      <c r="D295" s="250" t="s">
        <v>145</v>
      </c>
      <c r="E295" s="41"/>
      <c r="F295" s="251" t="s">
        <v>422</v>
      </c>
      <c r="G295" s="41"/>
      <c r="H295" s="41"/>
      <c r="I295" s="247"/>
      <c r="J295" s="41"/>
      <c r="K295" s="41"/>
      <c r="L295" s="42"/>
      <c r="M295" s="248"/>
      <c r="N295" s="249"/>
      <c r="O295" s="92"/>
      <c r="P295" s="92"/>
      <c r="Q295" s="92"/>
      <c r="R295" s="92"/>
      <c r="S295" s="92"/>
      <c r="T295" s="93"/>
      <c r="U295" s="39"/>
      <c r="V295" s="39"/>
      <c r="W295" s="39"/>
      <c r="X295" s="39"/>
      <c r="Y295" s="39"/>
      <c r="Z295" s="39"/>
      <c r="AA295" s="39"/>
      <c r="AB295" s="39"/>
      <c r="AC295" s="39"/>
      <c r="AD295" s="39"/>
      <c r="AE295" s="39"/>
      <c r="AT295" s="16" t="s">
        <v>145</v>
      </c>
      <c r="AU295" s="16" t="s">
        <v>85</v>
      </c>
    </row>
    <row r="296" s="2" customFormat="1">
      <c r="A296" s="39"/>
      <c r="B296" s="40"/>
      <c r="C296" s="41"/>
      <c r="D296" s="245" t="s">
        <v>147</v>
      </c>
      <c r="E296" s="41"/>
      <c r="F296" s="252" t="s">
        <v>423</v>
      </c>
      <c r="G296" s="41"/>
      <c r="H296" s="41"/>
      <c r="I296" s="247"/>
      <c r="J296" s="41"/>
      <c r="K296" s="41"/>
      <c r="L296" s="42"/>
      <c r="M296" s="248"/>
      <c r="N296" s="249"/>
      <c r="O296" s="92"/>
      <c r="P296" s="92"/>
      <c r="Q296" s="92"/>
      <c r="R296" s="92"/>
      <c r="S296" s="92"/>
      <c r="T296" s="93"/>
      <c r="U296" s="39"/>
      <c r="V296" s="39"/>
      <c r="W296" s="39"/>
      <c r="X296" s="39"/>
      <c r="Y296" s="39"/>
      <c r="Z296" s="39"/>
      <c r="AA296" s="39"/>
      <c r="AB296" s="39"/>
      <c r="AC296" s="39"/>
      <c r="AD296" s="39"/>
      <c r="AE296" s="39"/>
      <c r="AT296" s="16" t="s">
        <v>147</v>
      </c>
      <c r="AU296" s="16" t="s">
        <v>85</v>
      </c>
    </row>
    <row r="297" s="2" customFormat="1" ht="21.75" customHeight="1">
      <c r="A297" s="39"/>
      <c r="B297" s="40"/>
      <c r="C297" s="264" t="s">
        <v>424</v>
      </c>
      <c r="D297" s="264" t="s">
        <v>278</v>
      </c>
      <c r="E297" s="265" t="s">
        <v>425</v>
      </c>
      <c r="F297" s="266" t="s">
        <v>426</v>
      </c>
      <c r="G297" s="267" t="s">
        <v>250</v>
      </c>
      <c r="H297" s="268">
        <v>53.067999999999998</v>
      </c>
      <c r="I297" s="269"/>
      <c r="J297" s="270">
        <f>ROUND(I297*H297,2)</f>
        <v>0</v>
      </c>
      <c r="K297" s="271"/>
      <c r="L297" s="272"/>
      <c r="M297" s="273" t="s">
        <v>1</v>
      </c>
      <c r="N297" s="274" t="s">
        <v>42</v>
      </c>
      <c r="O297" s="92"/>
      <c r="P297" s="242">
        <f>O297*H297</f>
        <v>0</v>
      </c>
      <c r="Q297" s="242">
        <v>1</v>
      </c>
      <c r="R297" s="242">
        <f>Q297*H297</f>
        <v>53.067999999999998</v>
      </c>
      <c r="S297" s="242">
        <v>0</v>
      </c>
      <c r="T297" s="243">
        <f>S297*H297</f>
        <v>0</v>
      </c>
      <c r="U297" s="39"/>
      <c r="V297" s="39"/>
      <c r="W297" s="39"/>
      <c r="X297" s="39"/>
      <c r="Y297" s="39"/>
      <c r="Z297" s="39"/>
      <c r="AA297" s="39"/>
      <c r="AB297" s="39"/>
      <c r="AC297" s="39"/>
      <c r="AD297" s="39"/>
      <c r="AE297" s="39"/>
      <c r="AR297" s="244" t="s">
        <v>201</v>
      </c>
      <c r="AT297" s="244" t="s">
        <v>278</v>
      </c>
      <c r="AU297" s="244" t="s">
        <v>85</v>
      </c>
      <c r="AY297" s="16" t="s">
        <v>136</v>
      </c>
      <c r="BE297" s="144">
        <f>IF(N297="základní",J297,0)</f>
        <v>0</v>
      </c>
      <c r="BF297" s="144">
        <f>IF(N297="snížená",J297,0)</f>
        <v>0</v>
      </c>
      <c r="BG297" s="144">
        <f>IF(N297="zákl. přenesená",J297,0)</f>
        <v>0</v>
      </c>
      <c r="BH297" s="144">
        <f>IF(N297="sníž. přenesená",J297,0)</f>
        <v>0</v>
      </c>
      <c r="BI297" s="144">
        <f>IF(N297="nulová",J297,0)</f>
        <v>0</v>
      </c>
      <c r="BJ297" s="16" t="s">
        <v>85</v>
      </c>
      <c r="BK297" s="144">
        <f>ROUND(I297*H297,2)</f>
        <v>0</v>
      </c>
      <c r="BL297" s="16" t="s">
        <v>201</v>
      </c>
      <c r="BM297" s="244" t="s">
        <v>427</v>
      </c>
    </row>
    <row r="298" s="2" customFormat="1">
      <c r="A298" s="39"/>
      <c r="B298" s="40"/>
      <c r="C298" s="41"/>
      <c r="D298" s="245" t="s">
        <v>143</v>
      </c>
      <c r="E298" s="41"/>
      <c r="F298" s="246" t="s">
        <v>426</v>
      </c>
      <c r="G298" s="41"/>
      <c r="H298" s="41"/>
      <c r="I298" s="247"/>
      <c r="J298" s="41"/>
      <c r="K298" s="41"/>
      <c r="L298" s="42"/>
      <c r="M298" s="248"/>
      <c r="N298" s="249"/>
      <c r="O298" s="92"/>
      <c r="P298" s="92"/>
      <c r="Q298" s="92"/>
      <c r="R298" s="92"/>
      <c r="S298" s="92"/>
      <c r="T298" s="93"/>
      <c r="U298" s="39"/>
      <c r="V298" s="39"/>
      <c r="W298" s="39"/>
      <c r="X298" s="39"/>
      <c r="Y298" s="39"/>
      <c r="Z298" s="39"/>
      <c r="AA298" s="39"/>
      <c r="AB298" s="39"/>
      <c r="AC298" s="39"/>
      <c r="AD298" s="39"/>
      <c r="AE298" s="39"/>
      <c r="AT298" s="16" t="s">
        <v>143</v>
      </c>
      <c r="AU298" s="16" t="s">
        <v>85</v>
      </c>
    </row>
    <row r="299" s="13" customFormat="1">
      <c r="A299" s="13"/>
      <c r="B299" s="253"/>
      <c r="C299" s="254"/>
      <c r="D299" s="245" t="s">
        <v>219</v>
      </c>
      <c r="E299" s="255" t="s">
        <v>1</v>
      </c>
      <c r="F299" s="256" t="s">
        <v>428</v>
      </c>
      <c r="G299" s="254"/>
      <c r="H299" s="257">
        <v>53.067999999999998</v>
      </c>
      <c r="I299" s="258"/>
      <c r="J299" s="254"/>
      <c r="K299" s="254"/>
      <c r="L299" s="259"/>
      <c r="M299" s="260"/>
      <c r="N299" s="261"/>
      <c r="O299" s="261"/>
      <c r="P299" s="261"/>
      <c r="Q299" s="261"/>
      <c r="R299" s="261"/>
      <c r="S299" s="261"/>
      <c r="T299" s="262"/>
      <c r="U299" s="13"/>
      <c r="V299" s="13"/>
      <c r="W299" s="13"/>
      <c r="X299" s="13"/>
      <c r="Y299" s="13"/>
      <c r="Z299" s="13"/>
      <c r="AA299" s="13"/>
      <c r="AB299" s="13"/>
      <c r="AC299" s="13"/>
      <c r="AD299" s="13"/>
      <c r="AE299" s="13"/>
      <c r="AT299" s="263" t="s">
        <v>219</v>
      </c>
      <c r="AU299" s="263" t="s">
        <v>85</v>
      </c>
      <c r="AV299" s="13" t="s">
        <v>87</v>
      </c>
      <c r="AW299" s="13" t="s">
        <v>32</v>
      </c>
      <c r="AX299" s="13" t="s">
        <v>85</v>
      </c>
      <c r="AY299" s="263" t="s">
        <v>136</v>
      </c>
    </row>
    <row r="300" s="2" customFormat="1" ht="24.15" customHeight="1">
      <c r="A300" s="39"/>
      <c r="B300" s="40"/>
      <c r="C300" s="264" t="s">
        <v>429</v>
      </c>
      <c r="D300" s="264" t="s">
        <v>278</v>
      </c>
      <c r="E300" s="265" t="s">
        <v>430</v>
      </c>
      <c r="F300" s="266" t="s">
        <v>431</v>
      </c>
      <c r="G300" s="267" t="s">
        <v>432</v>
      </c>
      <c r="H300" s="268">
        <v>38.5</v>
      </c>
      <c r="I300" s="269"/>
      <c r="J300" s="270">
        <f>ROUND(I300*H300,2)</f>
        <v>0</v>
      </c>
      <c r="K300" s="271"/>
      <c r="L300" s="272"/>
      <c r="M300" s="273" t="s">
        <v>1</v>
      </c>
      <c r="N300" s="274" t="s">
        <v>42</v>
      </c>
      <c r="O300" s="92"/>
      <c r="P300" s="242">
        <f>O300*H300</f>
        <v>0</v>
      </c>
      <c r="Q300" s="242">
        <v>0.048300000000000003</v>
      </c>
      <c r="R300" s="242">
        <f>Q300*H300</f>
        <v>1.85955</v>
      </c>
      <c r="S300" s="242">
        <v>0</v>
      </c>
      <c r="T300" s="243">
        <f>S300*H300</f>
        <v>0</v>
      </c>
      <c r="U300" s="39"/>
      <c r="V300" s="39"/>
      <c r="W300" s="39"/>
      <c r="X300" s="39"/>
      <c r="Y300" s="39"/>
      <c r="Z300" s="39"/>
      <c r="AA300" s="39"/>
      <c r="AB300" s="39"/>
      <c r="AC300" s="39"/>
      <c r="AD300" s="39"/>
      <c r="AE300" s="39"/>
      <c r="AR300" s="244" t="s">
        <v>201</v>
      </c>
      <c r="AT300" s="244" t="s">
        <v>278</v>
      </c>
      <c r="AU300" s="244" t="s">
        <v>85</v>
      </c>
      <c r="AY300" s="16" t="s">
        <v>136</v>
      </c>
      <c r="BE300" s="144">
        <f>IF(N300="základní",J300,0)</f>
        <v>0</v>
      </c>
      <c r="BF300" s="144">
        <f>IF(N300="snížená",J300,0)</f>
        <v>0</v>
      </c>
      <c r="BG300" s="144">
        <f>IF(N300="zákl. přenesená",J300,0)</f>
        <v>0</v>
      </c>
      <c r="BH300" s="144">
        <f>IF(N300="sníž. přenesená",J300,0)</f>
        <v>0</v>
      </c>
      <c r="BI300" s="144">
        <f>IF(N300="nulová",J300,0)</f>
        <v>0</v>
      </c>
      <c r="BJ300" s="16" t="s">
        <v>85</v>
      </c>
      <c r="BK300" s="144">
        <f>ROUND(I300*H300,2)</f>
        <v>0</v>
      </c>
      <c r="BL300" s="16" t="s">
        <v>201</v>
      </c>
      <c r="BM300" s="244" t="s">
        <v>433</v>
      </c>
    </row>
    <row r="301" s="2" customFormat="1">
      <c r="A301" s="39"/>
      <c r="B301" s="40"/>
      <c r="C301" s="41"/>
      <c r="D301" s="245" t="s">
        <v>143</v>
      </c>
      <c r="E301" s="41"/>
      <c r="F301" s="246" t="s">
        <v>431</v>
      </c>
      <c r="G301" s="41"/>
      <c r="H301" s="41"/>
      <c r="I301" s="247"/>
      <c r="J301" s="41"/>
      <c r="K301" s="41"/>
      <c r="L301" s="42"/>
      <c r="M301" s="248"/>
      <c r="N301" s="249"/>
      <c r="O301" s="92"/>
      <c r="P301" s="92"/>
      <c r="Q301" s="92"/>
      <c r="R301" s="92"/>
      <c r="S301" s="92"/>
      <c r="T301" s="93"/>
      <c r="U301" s="39"/>
      <c r="V301" s="39"/>
      <c r="W301" s="39"/>
      <c r="X301" s="39"/>
      <c r="Y301" s="39"/>
      <c r="Z301" s="39"/>
      <c r="AA301" s="39"/>
      <c r="AB301" s="39"/>
      <c r="AC301" s="39"/>
      <c r="AD301" s="39"/>
      <c r="AE301" s="39"/>
      <c r="AT301" s="16" t="s">
        <v>143</v>
      </c>
      <c r="AU301" s="16" t="s">
        <v>85</v>
      </c>
    </row>
    <row r="302" s="2" customFormat="1" ht="33" customHeight="1">
      <c r="A302" s="39"/>
      <c r="B302" s="40"/>
      <c r="C302" s="232" t="s">
        <v>434</v>
      </c>
      <c r="D302" s="232" t="s">
        <v>137</v>
      </c>
      <c r="E302" s="233" t="s">
        <v>435</v>
      </c>
      <c r="F302" s="234" t="s">
        <v>436</v>
      </c>
      <c r="G302" s="235" t="s">
        <v>432</v>
      </c>
      <c r="H302" s="236">
        <v>38.5</v>
      </c>
      <c r="I302" s="237"/>
      <c r="J302" s="238">
        <f>ROUND(I302*H302,2)</f>
        <v>0</v>
      </c>
      <c r="K302" s="239"/>
      <c r="L302" s="42"/>
      <c r="M302" s="240" t="s">
        <v>1</v>
      </c>
      <c r="N302" s="241" t="s">
        <v>42</v>
      </c>
      <c r="O302" s="92"/>
      <c r="P302" s="242">
        <f>O302*H302</f>
        <v>0</v>
      </c>
      <c r="Q302" s="242">
        <v>0.1295</v>
      </c>
      <c r="R302" s="242">
        <f>Q302*H302</f>
        <v>4.9857500000000003</v>
      </c>
      <c r="S302" s="242">
        <v>0</v>
      </c>
      <c r="T302" s="243">
        <f>S302*H302</f>
        <v>0</v>
      </c>
      <c r="U302" s="39"/>
      <c r="V302" s="39"/>
      <c r="W302" s="39"/>
      <c r="X302" s="39"/>
      <c r="Y302" s="39"/>
      <c r="Z302" s="39"/>
      <c r="AA302" s="39"/>
      <c r="AB302" s="39"/>
      <c r="AC302" s="39"/>
      <c r="AD302" s="39"/>
      <c r="AE302" s="39"/>
      <c r="AR302" s="244" t="s">
        <v>141</v>
      </c>
      <c r="AT302" s="244" t="s">
        <v>137</v>
      </c>
      <c r="AU302" s="244" t="s">
        <v>85</v>
      </c>
      <c r="AY302" s="16" t="s">
        <v>136</v>
      </c>
      <c r="BE302" s="144">
        <f>IF(N302="základní",J302,0)</f>
        <v>0</v>
      </c>
      <c r="BF302" s="144">
        <f>IF(N302="snížená",J302,0)</f>
        <v>0</v>
      </c>
      <c r="BG302" s="144">
        <f>IF(N302="zákl. přenesená",J302,0)</f>
        <v>0</v>
      </c>
      <c r="BH302" s="144">
        <f>IF(N302="sníž. přenesená",J302,0)</f>
        <v>0</v>
      </c>
      <c r="BI302" s="144">
        <f>IF(N302="nulová",J302,0)</f>
        <v>0</v>
      </c>
      <c r="BJ302" s="16" t="s">
        <v>85</v>
      </c>
      <c r="BK302" s="144">
        <f>ROUND(I302*H302,2)</f>
        <v>0</v>
      </c>
      <c r="BL302" s="16" t="s">
        <v>141</v>
      </c>
      <c r="BM302" s="244" t="s">
        <v>437</v>
      </c>
    </row>
    <row r="303" s="2" customFormat="1">
      <c r="A303" s="39"/>
      <c r="B303" s="40"/>
      <c r="C303" s="41"/>
      <c r="D303" s="245" t="s">
        <v>143</v>
      </c>
      <c r="E303" s="41"/>
      <c r="F303" s="246" t="s">
        <v>438</v>
      </c>
      <c r="G303" s="41"/>
      <c r="H303" s="41"/>
      <c r="I303" s="247"/>
      <c r="J303" s="41"/>
      <c r="K303" s="41"/>
      <c r="L303" s="42"/>
      <c r="M303" s="248"/>
      <c r="N303" s="249"/>
      <c r="O303" s="92"/>
      <c r="P303" s="92"/>
      <c r="Q303" s="92"/>
      <c r="R303" s="92"/>
      <c r="S303" s="92"/>
      <c r="T303" s="93"/>
      <c r="U303" s="39"/>
      <c r="V303" s="39"/>
      <c r="W303" s="39"/>
      <c r="X303" s="39"/>
      <c r="Y303" s="39"/>
      <c r="Z303" s="39"/>
      <c r="AA303" s="39"/>
      <c r="AB303" s="39"/>
      <c r="AC303" s="39"/>
      <c r="AD303" s="39"/>
      <c r="AE303" s="39"/>
      <c r="AT303" s="16" t="s">
        <v>143</v>
      </c>
      <c r="AU303" s="16" t="s">
        <v>85</v>
      </c>
    </row>
    <row r="304" s="2" customFormat="1">
      <c r="A304" s="39"/>
      <c r="B304" s="40"/>
      <c r="C304" s="41"/>
      <c r="D304" s="250" t="s">
        <v>145</v>
      </c>
      <c r="E304" s="41"/>
      <c r="F304" s="251" t="s">
        <v>439</v>
      </c>
      <c r="G304" s="41"/>
      <c r="H304" s="41"/>
      <c r="I304" s="247"/>
      <c r="J304" s="41"/>
      <c r="K304" s="41"/>
      <c r="L304" s="42"/>
      <c r="M304" s="248"/>
      <c r="N304" s="249"/>
      <c r="O304" s="92"/>
      <c r="P304" s="92"/>
      <c r="Q304" s="92"/>
      <c r="R304" s="92"/>
      <c r="S304" s="92"/>
      <c r="T304" s="93"/>
      <c r="U304" s="39"/>
      <c r="V304" s="39"/>
      <c r="W304" s="39"/>
      <c r="X304" s="39"/>
      <c r="Y304" s="39"/>
      <c r="Z304" s="39"/>
      <c r="AA304" s="39"/>
      <c r="AB304" s="39"/>
      <c r="AC304" s="39"/>
      <c r="AD304" s="39"/>
      <c r="AE304" s="39"/>
      <c r="AT304" s="16" t="s">
        <v>145</v>
      </c>
      <c r="AU304" s="16" t="s">
        <v>85</v>
      </c>
    </row>
    <row r="305" s="2" customFormat="1">
      <c r="A305" s="39"/>
      <c r="B305" s="40"/>
      <c r="C305" s="41"/>
      <c r="D305" s="245" t="s">
        <v>147</v>
      </c>
      <c r="E305" s="41"/>
      <c r="F305" s="252" t="s">
        <v>440</v>
      </c>
      <c r="G305" s="41"/>
      <c r="H305" s="41"/>
      <c r="I305" s="247"/>
      <c r="J305" s="41"/>
      <c r="K305" s="41"/>
      <c r="L305" s="42"/>
      <c r="M305" s="248"/>
      <c r="N305" s="249"/>
      <c r="O305" s="92"/>
      <c r="P305" s="92"/>
      <c r="Q305" s="92"/>
      <c r="R305" s="92"/>
      <c r="S305" s="92"/>
      <c r="T305" s="93"/>
      <c r="U305" s="39"/>
      <c r="V305" s="39"/>
      <c r="W305" s="39"/>
      <c r="X305" s="39"/>
      <c r="Y305" s="39"/>
      <c r="Z305" s="39"/>
      <c r="AA305" s="39"/>
      <c r="AB305" s="39"/>
      <c r="AC305" s="39"/>
      <c r="AD305" s="39"/>
      <c r="AE305" s="39"/>
      <c r="AT305" s="16" t="s">
        <v>147</v>
      </c>
      <c r="AU305" s="16" t="s">
        <v>85</v>
      </c>
    </row>
    <row r="306" s="2" customFormat="1" ht="24.15" customHeight="1">
      <c r="A306" s="39"/>
      <c r="B306" s="40"/>
      <c r="C306" s="232" t="s">
        <v>441</v>
      </c>
      <c r="D306" s="232" t="s">
        <v>137</v>
      </c>
      <c r="E306" s="233" t="s">
        <v>442</v>
      </c>
      <c r="F306" s="234" t="s">
        <v>443</v>
      </c>
      <c r="G306" s="235" t="s">
        <v>171</v>
      </c>
      <c r="H306" s="236">
        <v>20</v>
      </c>
      <c r="I306" s="237"/>
      <c r="J306" s="238">
        <f>ROUND(I306*H306,2)</f>
        <v>0</v>
      </c>
      <c r="K306" s="239"/>
      <c r="L306" s="42"/>
      <c r="M306" s="240" t="s">
        <v>1</v>
      </c>
      <c r="N306" s="241" t="s">
        <v>42</v>
      </c>
      <c r="O306" s="92"/>
      <c r="P306" s="242">
        <f>O306*H306</f>
        <v>0</v>
      </c>
      <c r="Q306" s="242">
        <v>0.108</v>
      </c>
      <c r="R306" s="242">
        <f>Q306*H306</f>
        <v>2.1600000000000001</v>
      </c>
      <c r="S306" s="242">
        <v>0</v>
      </c>
      <c r="T306" s="243">
        <f>S306*H306</f>
        <v>0</v>
      </c>
      <c r="U306" s="39"/>
      <c r="V306" s="39"/>
      <c r="W306" s="39"/>
      <c r="X306" s="39"/>
      <c r="Y306" s="39"/>
      <c r="Z306" s="39"/>
      <c r="AA306" s="39"/>
      <c r="AB306" s="39"/>
      <c r="AC306" s="39"/>
      <c r="AD306" s="39"/>
      <c r="AE306" s="39"/>
      <c r="AR306" s="244" t="s">
        <v>201</v>
      </c>
      <c r="AT306" s="244" t="s">
        <v>137</v>
      </c>
      <c r="AU306" s="244" t="s">
        <v>85</v>
      </c>
      <c r="AY306" s="16" t="s">
        <v>136</v>
      </c>
      <c r="BE306" s="144">
        <f>IF(N306="základní",J306,0)</f>
        <v>0</v>
      </c>
      <c r="BF306" s="144">
        <f>IF(N306="snížená",J306,0)</f>
        <v>0</v>
      </c>
      <c r="BG306" s="144">
        <f>IF(N306="zákl. přenesená",J306,0)</f>
        <v>0</v>
      </c>
      <c r="BH306" s="144">
        <f>IF(N306="sníž. přenesená",J306,0)</f>
        <v>0</v>
      </c>
      <c r="BI306" s="144">
        <f>IF(N306="nulová",J306,0)</f>
        <v>0</v>
      </c>
      <c r="BJ306" s="16" t="s">
        <v>85</v>
      </c>
      <c r="BK306" s="144">
        <f>ROUND(I306*H306,2)</f>
        <v>0</v>
      </c>
      <c r="BL306" s="16" t="s">
        <v>201</v>
      </c>
      <c r="BM306" s="244" t="s">
        <v>444</v>
      </c>
    </row>
    <row r="307" s="2" customFormat="1">
      <c r="A307" s="39"/>
      <c r="B307" s="40"/>
      <c r="C307" s="41"/>
      <c r="D307" s="245" t="s">
        <v>143</v>
      </c>
      <c r="E307" s="41"/>
      <c r="F307" s="246" t="s">
        <v>445</v>
      </c>
      <c r="G307" s="41"/>
      <c r="H307" s="41"/>
      <c r="I307" s="247"/>
      <c r="J307" s="41"/>
      <c r="K307" s="41"/>
      <c r="L307" s="42"/>
      <c r="M307" s="248"/>
      <c r="N307" s="249"/>
      <c r="O307" s="92"/>
      <c r="P307" s="92"/>
      <c r="Q307" s="92"/>
      <c r="R307" s="92"/>
      <c r="S307" s="92"/>
      <c r="T307" s="93"/>
      <c r="U307" s="39"/>
      <c r="V307" s="39"/>
      <c r="W307" s="39"/>
      <c r="X307" s="39"/>
      <c r="Y307" s="39"/>
      <c r="Z307" s="39"/>
      <c r="AA307" s="39"/>
      <c r="AB307" s="39"/>
      <c r="AC307" s="39"/>
      <c r="AD307" s="39"/>
      <c r="AE307" s="39"/>
      <c r="AT307" s="16" t="s">
        <v>143</v>
      </c>
      <c r="AU307" s="16" t="s">
        <v>85</v>
      </c>
    </row>
    <row r="308" s="2" customFormat="1">
      <c r="A308" s="39"/>
      <c r="B308" s="40"/>
      <c r="C308" s="41"/>
      <c r="D308" s="250" t="s">
        <v>145</v>
      </c>
      <c r="E308" s="41"/>
      <c r="F308" s="251" t="s">
        <v>446</v>
      </c>
      <c r="G308" s="41"/>
      <c r="H308" s="41"/>
      <c r="I308" s="247"/>
      <c r="J308" s="41"/>
      <c r="K308" s="41"/>
      <c r="L308" s="42"/>
      <c r="M308" s="248"/>
      <c r="N308" s="249"/>
      <c r="O308" s="92"/>
      <c r="P308" s="92"/>
      <c r="Q308" s="92"/>
      <c r="R308" s="92"/>
      <c r="S308" s="92"/>
      <c r="T308" s="93"/>
      <c r="U308" s="39"/>
      <c r="V308" s="39"/>
      <c r="W308" s="39"/>
      <c r="X308" s="39"/>
      <c r="Y308" s="39"/>
      <c r="Z308" s="39"/>
      <c r="AA308" s="39"/>
      <c r="AB308" s="39"/>
      <c r="AC308" s="39"/>
      <c r="AD308" s="39"/>
      <c r="AE308" s="39"/>
      <c r="AT308" s="16" t="s">
        <v>145</v>
      </c>
      <c r="AU308" s="16" t="s">
        <v>85</v>
      </c>
    </row>
    <row r="309" s="2" customFormat="1">
      <c r="A309" s="39"/>
      <c r="B309" s="40"/>
      <c r="C309" s="41"/>
      <c r="D309" s="245" t="s">
        <v>147</v>
      </c>
      <c r="E309" s="41"/>
      <c r="F309" s="252" t="s">
        <v>447</v>
      </c>
      <c r="G309" s="41"/>
      <c r="H309" s="41"/>
      <c r="I309" s="247"/>
      <c r="J309" s="41"/>
      <c r="K309" s="41"/>
      <c r="L309" s="42"/>
      <c r="M309" s="248"/>
      <c r="N309" s="249"/>
      <c r="O309" s="92"/>
      <c r="P309" s="92"/>
      <c r="Q309" s="92"/>
      <c r="R309" s="92"/>
      <c r="S309" s="92"/>
      <c r="T309" s="93"/>
      <c r="U309" s="39"/>
      <c r="V309" s="39"/>
      <c r="W309" s="39"/>
      <c r="X309" s="39"/>
      <c r="Y309" s="39"/>
      <c r="Z309" s="39"/>
      <c r="AA309" s="39"/>
      <c r="AB309" s="39"/>
      <c r="AC309" s="39"/>
      <c r="AD309" s="39"/>
      <c r="AE309" s="39"/>
      <c r="AT309" s="16" t="s">
        <v>147</v>
      </c>
      <c r="AU309" s="16" t="s">
        <v>85</v>
      </c>
    </row>
    <row r="310" s="2" customFormat="1" ht="16.5" customHeight="1">
      <c r="A310" s="39"/>
      <c r="B310" s="40"/>
      <c r="C310" s="264" t="s">
        <v>448</v>
      </c>
      <c r="D310" s="264" t="s">
        <v>278</v>
      </c>
      <c r="E310" s="265" t="s">
        <v>449</v>
      </c>
      <c r="F310" s="266" t="s">
        <v>450</v>
      </c>
      <c r="G310" s="267" t="s">
        <v>140</v>
      </c>
      <c r="H310" s="268">
        <v>2</v>
      </c>
      <c r="I310" s="269"/>
      <c r="J310" s="270">
        <f>ROUND(I310*H310,2)</f>
        <v>0</v>
      </c>
      <c r="K310" s="271"/>
      <c r="L310" s="272"/>
      <c r="M310" s="273" t="s">
        <v>1</v>
      </c>
      <c r="N310" s="274" t="s">
        <v>42</v>
      </c>
      <c r="O310" s="92"/>
      <c r="P310" s="242">
        <f>O310*H310</f>
        <v>0</v>
      </c>
      <c r="Q310" s="242">
        <v>0.75</v>
      </c>
      <c r="R310" s="242">
        <f>Q310*H310</f>
        <v>1.5</v>
      </c>
      <c r="S310" s="242">
        <v>0</v>
      </c>
      <c r="T310" s="243">
        <f>S310*H310</f>
        <v>0</v>
      </c>
      <c r="U310" s="39"/>
      <c r="V310" s="39"/>
      <c r="W310" s="39"/>
      <c r="X310" s="39"/>
      <c r="Y310" s="39"/>
      <c r="Z310" s="39"/>
      <c r="AA310" s="39"/>
      <c r="AB310" s="39"/>
      <c r="AC310" s="39"/>
      <c r="AD310" s="39"/>
      <c r="AE310" s="39"/>
      <c r="AR310" s="244" t="s">
        <v>201</v>
      </c>
      <c r="AT310" s="244" t="s">
        <v>278</v>
      </c>
      <c r="AU310" s="244" t="s">
        <v>85</v>
      </c>
      <c r="AY310" s="16" t="s">
        <v>136</v>
      </c>
      <c r="BE310" s="144">
        <f>IF(N310="základní",J310,0)</f>
        <v>0</v>
      </c>
      <c r="BF310" s="144">
        <f>IF(N310="snížená",J310,0)</f>
        <v>0</v>
      </c>
      <c r="BG310" s="144">
        <f>IF(N310="zákl. přenesená",J310,0)</f>
        <v>0</v>
      </c>
      <c r="BH310" s="144">
        <f>IF(N310="sníž. přenesená",J310,0)</f>
        <v>0</v>
      </c>
      <c r="BI310" s="144">
        <f>IF(N310="nulová",J310,0)</f>
        <v>0</v>
      </c>
      <c r="BJ310" s="16" t="s">
        <v>85</v>
      </c>
      <c r="BK310" s="144">
        <f>ROUND(I310*H310,2)</f>
        <v>0</v>
      </c>
      <c r="BL310" s="16" t="s">
        <v>201</v>
      </c>
      <c r="BM310" s="244" t="s">
        <v>451</v>
      </c>
    </row>
    <row r="311" s="2" customFormat="1">
      <c r="A311" s="39"/>
      <c r="B311" s="40"/>
      <c r="C311" s="41"/>
      <c r="D311" s="245" t="s">
        <v>143</v>
      </c>
      <c r="E311" s="41"/>
      <c r="F311" s="246" t="s">
        <v>450</v>
      </c>
      <c r="G311" s="41"/>
      <c r="H311" s="41"/>
      <c r="I311" s="247"/>
      <c r="J311" s="41"/>
      <c r="K311" s="41"/>
      <c r="L311" s="42"/>
      <c r="M311" s="248"/>
      <c r="N311" s="249"/>
      <c r="O311" s="92"/>
      <c r="P311" s="92"/>
      <c r="Q311" s="92"/>
      <c r="R311" s="92"/>
      <c r="S311" s="92"/>
      <c r="T311" s="93"/>
      <c r="U311" s="39"/>
      <c r="V311" s="39"/>
      <c r="W311" s="39"/>
      <c r="X311" s="39"/>
      <c r="Y311" s="39"/>
      <c r="Z311" s="39"/>
      <c r="AA311" s="39"/>
      <c r="AB311" s="39"/>
      <c r="AC311" s="39"/>
      <c r="AD311" s="39"/>
      <c r="AE311" s="39"/>
      <c r="AT311" s="16" t="s">
        <v>143</v>
      </c>
      <c r="AU311" s="16" t="s">
        <v>85</v>
      </c>
    </row>
    <row r="312" s="2" customFormat="1">
      <c r="A312" s="39"/>
      <c r="B312" s="40"/>
      <c r="C312" s="41"/>
      <c r="D312" s="245" t="s">
        <v>452</v>
      </c>
      <c r="E312" s="41"/>
      <c r="F312" s="252" t="s">
        <v>453</v>
      </c>
      <c r="G312" s="41"/>
      <c r="H312" s="41"/>
      <c r="I312" s="247"/>
      <c r="J312" s="41"/>
      <c r="K312" s="41"/>
      <c r="L312" s="42"/>
      <c r="M312" s="248"/>
      <c r="N312" s="249"/>
      <c r="O312" s="92"/>
      <c r="P312" s="92"/>
      <c r="Q312" s="92"/>
      <c r="R312" s="92"/>
      <c r="S312" s="92"/>
      <c r="T312" s="93"/>
      <c r="U312" s="39"/>
      <c r="V312" s="39"/>
      <c r="W312" s="39"/>
      <c r="X312" s="39"/>
      <c r="Y312" s="39"/>
      <c r="Z312" s="39"/>
      <c r="AA312" s="39"/>
      <c r="AB312" s="39"/>
      <c r="AC312" s="39"/>
      <c r="AD312" s="39"/>
      <c r="AE312" s="39"/>
      <c r="AT312" s="16" t="s">
        <v>452</v>
      </c>
      <c r="AU312" s="16" t="s">
        <v>85</v>
      </c>
    </row>
    <row r="313" s="13" customFormat="1">
      <c r="A313" s="13"/>
      <c r="B313" s="253"/>
      <c r="C313" s="254"/>
      <c r="D313" s="245" t="s">
        <v>219</v>
      </c>
      <c r="E313" s="254"/>
      <c r="F313" s="256" t="s">
        <v>454</v>
      </c>
      <c r="G313" s="254"/>
      <c r="H313" s="257">
        <v>2</v>
      </c>
      <c r="I313" s="258"/>
      <c r="J313" s="254"/>
      <c r="K313" s="254"/>
      <c r="L313" s="259"/>
      <c r="M313" s="260"/>
      <c r="N313" s="261"/>
      <c r="O313" s="261"/>
      <c r="P313" s="261"/>
      <c r="Q313" s="261"/>
      <c r="R313" s="261"/>
      <c r="S313" s="261"/>
      <c r="T313" s="262"/>
      <c r="U313" s="13"/>
      <c r="V313" s="13"/>
      <c r="W313" s="13"/>
      <c r="X313" s="13"/>
      <c r="Y313" s="13"/>
      <c r="Z313" s="13"/>
      <c r="AA313" s="13"/>
      <c r="AB313" s="13"/>
      <c r="AC313" s="13"/>
      <c r="AD313" s="13"/>
      <c r="AE313" s="13"/>
      <c r="AT313" s="263" t="s">
        <v>219</v>
      </c>
      <c r="AU313" s="263" t="s">
        <v>85</v>
      </c>
      <c r="AV313" s="13" t="s">
        <v>87</v>
      </c>
      <c r="AW313" s="13" t="s">
        <v>4</v>
      </c>
      <c r="AX313" s="13" t="s">
        <v>85</v>
      </c>
      <c r="AY313" s="263" t="s">
        <v>136</v>
      </c>
    </row>
    <row r="314" s="2" customFormat="1" ht="21.75" customHeight="1">
      <c r="A314" s="39"/>
      <c r="B314" s="40"/>
      <c r="C314" s="232" t="s">
        <v>455</v>
      </c>
      <c r="D314" s="232" t="s">
        <v>137</v>
      </c>
      <c r="E314" s="233" t="s">
        <v>456</v>
      </c>
      <c r="F314" s="234" t="s">
        <v>457</v>
      </c>
      <c r="G314" s="235" t="s">
        <v>432</v>
      </c>
      <c r="H314" s="236">
        <v>179.09999999999999</v>
      </c>
      <c r="I314" s="237"/>
      <c r="J314" s="238">
        <f>ROUND(I314*H314,2)</f>
        <v>0</v>
      </c>
      <c r="K314" s="239"/>
      <c r="L314" s="42"/>
      <c r="M314" s="240" t="s">
        <v>1</v>
      </c>
      <c r="N314" s="241" t="s">
        <v>42</v>
      </c>
      <c r="O314" s="92"/>
      <c r="P314" s="242">
        <f>O314*H314</f>
        <v>0</v>
      </c>
      <c r="Q314" s="242">
        <v>0.0035999999999999999</v>
      </c>
      <c r="R314" s="242">
        <f>Q314*H314</f>
        <v>0.64476</v>
      </c>
      <c r="S314" s="242">
        <v>0</v>
      </c>
      <c r="T314" s="243">
        <f>S314*H314</f>
        <v>0</v>
      </c>
      <c r="U314" s="39"/>
      <c r="V314" s="39"/>
      <c r="W314" s="39"/>
      <c r="X314" s="39"/>
      <c r="Y314" s="39"/>
      <c r="Z314" s="39"/>
      <c r="AA314" s="39"/>
      <c r="AB314" s="39"/>
      <c r="AC314" s="39"/>
      <c r="AD314" s="39"/>
      <c r="AE314" s="39"/>
      <c r="AR314" s="244" t="s">
        <v>141</v>
      </c>
      <c r="AT314" s="244" t="s">
        <v>137</v>
      </c>
      <c r="AU314" s="244" t="s">
        <v>85</v>
      </c>
      <c r="AY314" s="16" t="s">
        <v>136</v>
      </c>
      <c r="BE314" s="144">
        <f>IF(N314="základní",J314,0)</f>
        <v>0</v>
      </c>
      <c r="BF314" s="144">
        <f>IF(N314="snížená",J314,0)</f>
        <v>0</v>
      </c>
      <c r="BG314" s="144">
        <f>IF(N314="zákl. přenesená",J314,0)</f>
        <v>0</v>
      </c>
      <c r="BH314" s="144">
        <f>IF(N314="sníž. přenesená",J314,0)</f>
        <v>0</v>
      </c>
      <c r="BI314" s="144">
        <f>IF(N314="nulová",J314,0)</f>
        <v>0</v>
      </c>
      <c r="BJ314" s="16" t="s">
        <v>85</v>
      </c>
      <c r="BK314" s="144">
        <f>ROUND(I314*H314,2)</f>
        <v>0</v>
      </c>
      <c r="BL314" s="16" t="s">
        <v>141</v>
      </c>
      <c r="BM314" s="244" t="s">
        <v>458</v>
      </c>
    </row>
    <row r="315" s="2" customFormat="1">
      <c r="A315" s="39"/>
      <c r="B315" s="40"/>
      <c r="C315" s="41"/>
      <c r="D315" s="245" t="s">
        <v>143</v>
      </c>
      <c r="E315" s="41"/>
      <c r="F315" s="246" t="s">
        <v>459</v>
      </c>
      <c r="G315" s="41"/>
      <c r="H315" s="41"/>
      <c r="I315" s="247"/>
      <c r="J315" s="41"/>
      <c r="K315" s="41"/>
      <c r="L315" s="42"/>
      <c r="M315" s="248"/>
      <c r="N315" s="249"/>
      <c r="O315" s="92"/>
      <c r="P315" s="92"/>
      <c r="Q315" s="92"/>
      <c r="R315" s="92"/>
      <c r="S315" s="92"/>
      <c r="T315" s="93"/>
      <c r="U315" s="39"/>
      <c r="V315" s="39"/>
      <c r="W315" s="39"/>
      <c r="X315" s="39"/>
      <c r="Y315" s="39"/>
      <c r="Z315" s="39"/>
      <c r="AA315" s="39"/>
      <c r="AB315" s="39"/>
      <c r="AC315" s="39"/>
      <c r="AD315" s="39"/>
      <c r="AE315" s="39"/>
      <c r="AT315" s="16" t="s">
        <v>143</v>
      </c>
      <c r="AU315" s="16" t="s">
        <v>85</v>
      </c>
    </row>
    <row r="316" s="2" customFormat="1">
      <c r="A316" s="39"/>
      <c r="B316" s="40"/>
      <c r="C316" s="41"/>
      <c r="D316" s="250" t="s">
        <v>145</v>
      </c>
      <c r="E316" s="41"/>
      <c r="F316" s="251" t="s">
        <v>460</v>
      </c>
      <c r="G316" s="41"/>
      <c r="H316" s="41"/>
      <c r="I316" s="247"/>
      <c r="J316" s="41"/>
      <c r="K316" s="41"/>
      <c r="L316" s="42"/>
      <c r="M316" s="248"/>
      <c r="N316" s="249"/>
      <c r="O316" s="92"/>
      <c r="P316" s="92"/>
      <c r="Q316" s="92"/>
      <c r="R316" s="92"/>
      <c r="S316" s="92"/>
      <c r="T316" s="93"/>
      <c r="U316" s="39"/>
      <c r="V316" s="39"/>
      <c r="W316" s="39"/>
      <c r="X316" s="39"/>
      <c r="Y316" s="39"/>
      <c r="Z316" s="39"/>
      <c r="AA316" s="39"/>
      <c r="AB316" s="39"/>
      <c r="AC316" s="39"/>
      <c r="AD316" s="39"/>
      <c r="AE316" s="39"/>
      <c r="AT316" s="16" t="s">
        <v>145</v>
      </c>
      <c r="AU316" s="16" t="s">
        <v>85</v>
      </c>
    </row>
    <row r="317" s="2" customFormat="1">
      <c r="A317" s="39"/>
      <c r="B317" s="40"/>
      <c r="C317" s="41"/>
      <c r="D317" s="245" t="s">
        <v>147</v>
      </c>
      <c r="E317" s="41"/>
      <c r="F317" s="252" t="s">
        <v>461</v>
      </c>
      <c r="G317" s="41"/>
      <c r="H317" s="41"/>
      <c r="I317" s="247"/>
      <c r="J317" s="41"/>
      <c r="K317" s="41"/>
      <c r="L317" s="42"/>
      <c r="M317" s="248"/>
      <c r="N317" s="249"/>
      <c r="O317" s="92"/>
      <c r="P317" s="92"/>
      <c r="Q317" s="92"/>
      <c r="R317" s="92"/>
      <c r="S317" s="92"/>
      <c r="T317" s="93"/>
      <c r="U317" s="39"/>
      <c r="V317" s="39"/>
      <c r="W317" s="39"/>
      <c r="X317" s="39"/>
      <c r="Y317" s="39"/>
      <c r="Z317" s="39"/>
      <c r="AA317" s="39"/>
      <c r="AB317" s="39"/>
      <c r="AC317" s="39"/>
      <c r="AD317" s="39"/>
      <c r="AE317" s="39"/>
      <c r="AT317" s="16" t="s">
        <v>147</v>
      </c>
      <c r="AU317" s="16" t="s">
        <v>85</v>
      </c>
    </row>
    <row r="318" s="2" customFormat="1" ht="16.5" customHeight="1">
      <c r="A318" s="39"/>
      <c r="B318" s="40"/>
      <c r="C318" s="232" t="s">
        <v>462</v>
      </c>
      <c r="D318" s="232" t="s">
        <v>137</v>
      </c>
      <c r="E318" s="233" t="s">
        <v>463</v>
      </c>
      <c r="F318" s="234" t="s">
        <v>464</v>
      </c>
      <c r="G318" s="235" t="s">
        <v>186</v>
      </c>
      <c r="H318" s="236">
        <v>498.07999999999998</v>
      </c>
      <c r="I318" s="237"/>
      <c r="J318" s="238">
        <f>ROUND(I318*H318,2)</f>
        <v>0</v>
      </c>
      <c r="K318" s="239"/>
      <c r="L318" s="42"/>
      <c r="M318" s="240" t="s">
        <v>1</v>
      </c>
      <c r="N318" s="241" t="s">
        <v>42</v>
      </c>
      <c r="O318" s="92"/>
      <c r="P318" s="242">
        <f>O318*H318</f>
        <v>0</v>
      </c>
      <c r="Q318" s="242">
        <v>0</v>
      </c>
      <c r="R318" s="242">
        <f>Q318*H318</f>
        <v>0</v>
      </c>
      <c r="S318" s="242">
        <v>0</v>
      </c>
      <c r="T318" s="243">
        <f>S318*H318</f>
        <v>0</v>
      </c>
      <c r="U318" s="39"/>
      <c r="V318" s="39"/>
      <c r="W318" s="39"/>
      <c r="X318" s="39"/>
      <c r="Y318" s="39"/>
      <c r="Z318" s="39"/>
      <c r="AA318" s="39"/>
      <c r="AB318" s="39"/>
      <c r="AC318" s="39"/>
      <c r="AD318" s="39"/>
      <c r="AE318" s="39"/>
      <c r="AR318" s="244" t="s">
        <v>201</v>
      </c>
      <c r="AT318" s="244" t="s">
        <v>137</v>
      </c>
      <c r="AU318" s="244" t="s">
        <v>85</v>
      </c>
      <c r="AY318" s="16" t="s">
        <v>136</v>
      </c>
      <c r="BE318" s="144">
        <f>IF(N318="základní",J318,0)</f>
        <v>0</v>
      </c>
      <c r="BF318" s="144">
        <f>IF(N318="snížená",J318,0)</f>
        <v>0</v>
      </c>
      <c r="BG318" s="144">
        <f>IF(N318="zákl. přenesená",J318,0)</f>
        <v>0</v>
      </c>
      <c r="BH318" s="144">
        <f>IF(N318="sníž. přenesená",J318,0)</f>
        <v>0</v>
      </c>
      <c r="BI318" s="144">
        <f>IF(N318="nulová",J318,0)</f>
        <v>0</v>
      </c>
      <c r="BJ318" s="16" t="s">
        <v>85</v>
      </c>
      <c r="BK318" s="144">
        <f>ROUND(I318*H318,2)</f>
        <v>0</v>
      </c>
      <c r="BL318" s="16" t="s">
        <v>201</v>
      </c>
      <c r="BM318" s="244" t="s">
        <v>465</v>
      </c>
    </row>
    <row r="319" s="2" customFormat="1">
      <c r="A319" s="39"/>
      <c r="B319" s="40"/>
      <c r="C319" s="41"/>
      <c r="D319" s="245" t="s">
        <v>143</v>
      </c>
      <c r="E319" s="41"/>
      <c r="F319" s="246" t="s">
        <v>466</v>
      </c>
      <c r="G319" s="41"/>
      <c r="H319" s="41"/>
      <c r="I319" s="247"/>
      <c r="J319" s="41"/>
      <c r="K319" s="41"/>
      <c r="L319" s="42"/>
      <c r="M319" s="248"/>
      <c r="N319" s="249"/>
      <c r="O319" s="92"/>
      <c r="P319" s="92"/>
      <c r="Q319" s="92"/>
      <c r="R319" s="92"/>
      <c r="S319" s="92"/>
      <c r="T319" s="93"/>
      <c r="U319" s="39"/>
      <c r="V319" s="39"/>
      <c r="W319" s="39"/>
      <c r="X319" s="39"/>
      <c r="Y319" s="39"/>
      <c r="Z319" s="39"/>
      <c r="AA319" s="39"/>
      <c r="AB319" s="39"/>
      <c r="AC319" s="39"/>
      <c r="AD319" s="39"/>
      <c r="AE319" s="39"/>
      <c r="AT319" s="16" t="s">
        <v>143</v>
      </c>
      <c r="AU319" s="16" t="s">
        <v>85</v>
      </c>
    </row>
    <row r="320" s="2" customFormat="1">
      <c r="A320" s="39"/>
      <c r="B320" s="40"/>
      <c r="C320" s="41"/>
      <c r="D320" s="250" t="s">
        <v>145</v>
      </c>
      <c r="E320" s="41"/>
      <c r="F320" s="251" t="s">
        <v>467</v>
      </c>
      <c r="G320" s="41"/>
      <c r="H320" s="41"/>
      <c r="I320" s="247"/>
      <c r="J320" s="41"/>
      <c r="K320" s="41"/>
      <c r="L320" s="42"/>
      <c r="M320" s="248"/>
      <c r="N320" s="249"/>
      <c r="O320" s="92"/>
      <c r="P320" s="92"/>
      <c r="Q320" s="92"/>
      <c r="R320" s="92"/>
      <c r="S320" s="92"/>
      <c r="T320" s="93"/>
      <c r="U320" s="39"/>
      <c r="V320" s="39"/>
      <c r="W320" s="39"/>
      <c r="X320" s="39"/>
      <c r="Y320" s="39"/>
      <c r="Z320" s="39"/>
      <c r="AA320" s="39"/>
      <c r="AB320" s="39"/>
      <c r="AC320" s="39"/>
      <c r="AD320" s="39"/>
      <c r="AE320" s="39"/>
      <c r="AT320" s="16" t="s">
        <v>145</v>
      </c>
      <c r="AU320" s="16" t="s">
        <v>85</v>
      </c>
    </row>
    <row r="321" s="2" customFormat="1">
      <c r="A321" s="39"/>
      <c r="B321" s="40"/>
      <c r="C321" s="41"/>
      <c r="D321" s="245" t="s">
        <v>147</v>
      </c>
      <c r="E321" s="41"/>
      <c r="F321" s="252" t="s">
        <v>468</v>
      </c>
      <c r="G321" s="41"/>
      <c r="H321" s="41"/>
      <c r="I321" s="247"/>
      <c r="J321" s="41"/>
      <c r="K321" s="41"/>
      <c r="L321" s="42"/>
      <c r="M321" s="248"/>
      <c r="N321" s="249"/>
      <c r="O321" s="92"/>
      <c r="P321" s="92"/>
      <c r="Q321" s="92"/>
      <c r="R321" s="92"/>
      <c r="S321" s="92"/>
      <c r="T321" s="93"/>
      <c r="U321" s="39"/>
      <c r="V321" s="39"/>
      <c r="W321" s="39"/>
      <c r="X321" s="39"/>
      <c r="Y321" s="39"/>
      <c r="Z321" s="39"/>
      <c r="AA321" s="39"/>
      <c r="AB321" s="39"/>
      <c r="AC321" s="39"/>
      <c r="AD321" s="39"/>
      <c r="AE321" s="39"/>
      <c r="AT321" s="16" t="s">
        <v>147</v>
      </c>
      <c r="AU321" s="16" t="s">
        <v>85</v>
      </c>
    </row>
    <row r="322" s="2" customFormat="1" ht="16.5" customHeight="1">
      <c r="A322" s="39"/>
      <c r="B322" s="40"/>
      <c r="C322" s="232" t="s">
        <v>469</v>
      </c>
      <c r="D322" s="232" t="s">
        <v>137</v>
      </c>
      <c r="E322" s="233" t="s">
        <v>470</v>
      </c>
      <c r="F322" s="234" t="s">
        <v>471</v>
      </c>
      <c r="G322" s="235" t="s">
        <v>171</v>
      </c>
      <c r="H322" s="236">
        <v>5469.4799999999996</v>
      </c>
      <c r="I322" s="237"/>
      <c r="J322" s="238">
        <f>ROUND(I322*H322,2)</f>
        <v>0</v>
      </c>
      <c r="K322" s="239"/>
      <c r="L322" s="42"/>
      <c r="M322" s="240" t="s">
        <v>1</v>
      </c>
      <c r="N322" s="241" t="s">
        <v>42</v>
      </c>
      <c r="O322" s="92"/>
      <c r="P322" s="242">
        <f>O322*H322</f>
        <v>0</v>
      </c>
      <c r="Q322" s="242">
        <v>0.0070699999999999999</v>
      </c>
      <c r="R322" s="242">
        <f>Q322*H322</f>
        <v>38.669223599999995</v>
      </c>
      <c r="S322" s="242">
        <v>0</v>
      </c>
      <c r="T322" s="243">
        <f>S322*H322</f>
        <v>0</v>
      </c>
      <c r="U322" s="39"/>
      <c r="V322" s="39"/>
      <c r="W322" s="39"/>
      <c r="X322" s="39"/>
      <c r="Y322" s="39"/>
      <c r="Z322" s="39"/>
      <c r="AA322" s="39"/>
      <c r="AB322" s="39"/>
      <c r="AC322" s="39"/>
      <c r="AD322" s="39"/>
      <c r="AE322" s="39"/>
      <c r="AR322" s="244" t="s">
        <v>201</v>
      </c>
      <c r="AT322" s="244" t="s">
        <v>137</v>
      </c>
      <c r="AU322" s="244" t="s">
        <v>85</v>
      </c>
      <c r="AY322" s="16" t="s">
        <v>136</v>
      </c>
      <c r="BE322" s="144">
        <f>IF(N322="základní",J322,0)</f>
        <v>0</v>
      </c>
      <c r="BF322" s="144">
        <f>IF(N322="snížená",J322,0)</f>
        <v>0</v>
      </c>
      <c r="BG322" s="144">
        <f>IF(N322="zákl. přenesená",J322,0)</f>
        <v>0</v>
      </c>
      <c r="BH322" s="144">
        <f>IF(N322="sníž. přenesená",J322,0)</f>
        <v>0</v>
      </c>
      <c r="BI322" s="144">
        <f>IF(N322="nulová",J322,0)</f>
        <v>0</v>
      </c>
      <c r="BJ322" s="16" t="s">
        <v>85</v>
      </c>
      <c r="BK322" s="144">
        <f>ROUND(I322*H322,2)</f>
        <v>0</v>
      </c>
      <c r="BL322" s="16" t="s">
        <v>201</v>
      </c>
      <c r="BM322" s="244" t="s">
        <v>472</v>
      </c>
    </row>
    <row r="323" s="2" customFormat="1">
      <c r="A323" s="39"/>
      <c r="B323" s="40"/>
      <c r="C323" s="41"/>
      <c r="D323" s="245" t="s">
        <v>143</v>
      </c>
      <c r="E323" s="41"/>
      <c r="F323" s="246" t="s">
        <v>473</v>
      </c>
      <c r="G323" s="41"/>
      <c r="H323" s="41"/>
      <c r="I323" s="247"/>
      <c r="J323" s="41"/>
      <c r="K323" s="41"/>
      <c r="L323" s="42"/>
      <c r="M323" s="248"/>
      <c r="N323" s="249"/>
      <c r="O323" s="92"/>
      <c r="P323" s="92"/>
      <c r="Q323" s="92"/>
      <c r="R323" s="92"/>
      <c r="S323" s="92"/>
      <c r="T323" s="93"/>
      <c r="U323" s="39"/>
      <c r="V323" s="39"/>
      <c r="W323" s="39"/>
      <c r="X323" s="39"/>
      <c r="Y323" s="39"/>
      <c r="Z323" s="39"/>
      <c r="AA323" s="39"/>
      <c r="AB323" s="39"/>
      <c r="AC323" s="39"/>
      <c r="AD323" s="39"/>
      <c r="AE323" s="39"/>
      <c r="AT323" s="16" t="s">
        <v>143</v>
      </c>
      <c r="AU323" s="16" t="s">
        <v>85</v>
      </c>
    </row>
    <row r="324" s="2" customFormat="1">
      <c r="A324" s="39"/>
      <c r="B324" s="40"/>
      <c r="C324" s="41"/>
      <c r="D324" s="250" t="s">
        <v>145</v>
      </c>
      <c r="E324" s="41"/>
      <c r="F324" s="251" t="s">
        <v>474</v>
      </c>
      <c r="G324" s="41"/>
      <c r="H324" s="41"/>
      <c r="I324" s="247"/>
      <c r="J324" s="41"/>
      <c r="K324" s="41"/>
      <c r="L324" s="42"/>
      <c r="M324" s="248"/>
      <c r="N324" s="249"/>
      <c r="O324" s="92"/>
      <c r="P324" s="92"/>
      <c r="Q324" s="92"/>
      <c r="R324" s="92"/>
      <c r="S324" s="92"/>
      <c r="T324" s="93"/>
      <c r="U324" s="39"/>
      <c r="V324" s="39"/>
      <c r="W324" s="39"/>
      <c r="X324" s="39"/>
      <c r="Y324" s="39"/>
      <c r="Z324" s="39"/>
      <c r="AA324" s="39"/>
      <c r="AB324" s="39"/>
      <c r="AC324" s="39"/>
      <c r="AD324" s="39"/>
      <c r="AE324" s="39"/>
      <c r="AT324" s="16" t="s">
        <v>145</v>
      </c>
      <c r="AU324" s="16" t="s">
        <v>85</v>
      </c>
    </row>
    <row r="325" s="2" customFormat="1">
      <c r="A325" s="39"/>
      <c r="B325" s="40"/>
      <c r="C325" s="41"/>
      <c r="D325" s="245" t="s">
        <v>147</v>
      </c>
      <c r="E325" s="41"/>
      <c r="F325" s="252" t="s">
        <v>475</v>
      </c>
      <c r="G325" s="41"/>
      <c r="H325" s="41"/>
      <c r="I325" s="247"/>
      <c r="J325" s="41"/>
      <c r="K325" s="41"/>
      <c r="L325" s="42"/>
      <c r="M325" s="248"/>
      <c r="N325" s="249"/>
      <c r="O325" s="92"/>
      <c r="P325" s="92"/>
      <c r="Q325" s="92"/>
      <c r="R325" s="92"/>
      <c r="S325" s="92"/>
      <c r="T325" s="93"/>
      <c r="U325" s="39"/>
      <c r="V325" s="39"/>
      <c r="W325" s="39"/>
      <c r="X325" s="39"/>
      <c r="Y325" s="39"/>
      <c r="Z325" s="39"/>
      <c r="AA325" s="39"/>
      <c r="AB325" s="39"/>
      <c r="AC325" s="39"/>
      <c r="AD325" s="39"/>
      <c r="AE325" s="39"/>
      <c r="AT325" s="16" t="s">
        <v>147</v>
      </c>
      <c r="AU325" s="16" t="s">
        <v>85</v>
      </c>
    </row>
    <row r="326" s="2" customFormat="1" ht="16.5" customHeight="1">
      <c r="A326" s="39"/>
      <c r="B326" s="40"/>
      <c r="C326" s="232" t="s">
        <v>476</v>
      </c>
      <c r="D326" s="232" t="s">
        <v>137</v>
      </c>
      <c r="E326" s="233" t="s">
        <v>477</v>
      </c>
      <c r="F326" s="234" t="s">
        <v>478</v>
      </c>
      <c r="G326" s="235" t="s">
        <v>432</v>
      </c>
      <c r="H326" s="236">
        <v>120</v>
      </c>
      <c r="I326" s="237"/>
      <c r="J326" s="238">
        <f>ROUND(I326*H326,2)</f>
        <v>0</v>
      </c>
      <c r="K326" s="239"/>
      <c r="L326" s="42"/>
      <c r="M326" s="240" t="s">
        <v>1</v>
      </c>
      <c r="N326" s="241" t="s">
        <v>42</v>
      </c>
      <c r="O326" s="92"/>
      <c r="P326" s="242">
        <f>O326*H326</f>
        <v>0</v>
      </c>
      <c r="Q326" s="242">
        <v>0.10956000000000001</v>
      </c>
      <c r="R326" s="242">
        <f>Q326*H326</f>
        <v>13.1472</v>
      </c>
      <c r="S326" s="242">
        <v>0</v>
      </c>
      <c r="T326" s="243">
        <f>S326*H326</f>
        <v>0</v>
      </c>
      <c r="U326" s="39"/>
      <c r="V326" s="39"/>
      <c r="W326" s="39"/>
      <c r="X326" s="39"/>
      <c r="Y326" s="39"/>
      <c r="Z326" s="39"/>
      <c r="AA326" s="39"/>
      <c r="AB326" s="39"/>
      <c r="AC326" s="39"/>
      <c r="AD326" s="39"/>
      <c r="AE326" s="39"/>
      <c r="AR326" s="244" t="s">
        <v>141</v>
      </c>
      <c r="AT326" s="244" t="s">
        <v>137</v>
      </c>
      <c r="AU326" s="244" t="s">
        <v>85</v>
      </c>
      <c r="AY326" s="16" t="s">
        <v>136</v>
      </c>
      <c r="BE326" s="144">
        <f>IF(N326="základní",J326,0)</f>
        <v>0</v>
      </c>
      <c r="BF326" s="144">
        <f>IF(N326="snížená",J326,0)</f>
        <v>0</v>
      </c>
      <c r="BG326" s="144">
        <f>IF(N326="zákl. přenesená",J326,0)</f>
        <v>0</v>
      </c>
      <c r="BH326" s="144">
        <f>IF(N326="sníž. přenesená",J326,0)</f>
        <v>0</v>
      </c>
      <c r="BI326" s="144">
        <f>IF(N326="nulová",J326,0)</f>
        <v>0</v>
      </c>
      <c r="BJ326" s="16" t="s">
        <v>85</v>
      </c>
      <c r="BK326" s="144">
        <f>ROUND(I326*H326,2)</f>
        <v>0</v>
      </c>
      <c r="BL326" s="16" t="s">
        <v>141</v>
      </c>
      <c r="BM326" s="244" t="s">
        <v>479</v>
      </c>
    </row>
    <row r="327" s="2" customFormat="1">
      <c r="A327" s="39"/>
      <c r="B327" s="40"/>
      <c r="C327" s="41"/>
      <c r="D327" s="245" t="s">
        <v>143</v>
      </c>
      <c r="E327" s="41"/>
      <c r="F327" s="246" t="s">
        <v>480</v>
      </c>
      <c r="G327" s="41"/>
      <c r="H327" s="41"/>
      <c r="I327" s="247"/>
      <c r="J327" s="41"/>
      <c r="K327" s="41"/>
      <c r="L327" s="42"/>
      <c r="M327" s="248"/>
      <c r="N327" s="249"/>
      <c r="O327" s="92"/>
      <c r="P327" s="92"/>
      <c r="Q327" s="92"/>
      <c r="R327" s="92"/>
      <c r="S327" s="92"/>
      <c r="T327" s="93"/>
      <c r="U327" s="39"/>
      <c r="V327" s="39"/>
      <c r="W327" s="39"/>
      <c r="X327" s="39"/>
      <c r="Y327" s="39"/>
      <c r="Z327" s="39"/>
      <c r="AA327" s="39"/>
      <c r="AB327" s="39"/>
      <c r="AC327" s="39"/>
      <c r="AD327" s="39"/>
      <c r="AE327" s="39"/>
      <c r="AT327" s="16" t="s">
        <v>143</v>
      </c>
      <c r="AU327" s="16" t="s">
        <v>85</v>
      </c>
    </row>
    <row r="328" s="2" customFormat="1">
      <c r="A328" s="39"/>
      <c r="B328" s="40"/>
      <c r="C328" s="41"/>
      <c r="D328" s="250" t="s">
        <v>145</v>
      </c>
      <c r="E328" s="41"/>
      <c r="F328" s="251" t="s">
        <v>481</v>
      </c>
      <c r="G328" s="41"/>
      <c r="H328" s="41"/>
      <c r="I328" s="247"/>
      <c r="J328" s="41"/>
      <c r="K328" s="41"/>
      <c r="L328" s="42"/>
      <c r="M328" s="248"/>
      <c r="N328" s="249"/>
      <c r="O328" s="92"/>
      <c r="P328" s="92"/>
      <c r="Q328" s="92"/>
      <c r="R328" s="92"/>
      <c r="S328" s="92"/>
      <c r="T328" s="93"/>
      <c r="U328" s="39"/>
      <c r="V328" s="39"/>
      <c r="W328" s="39"/>
      <c r="X328" s="39"/>
      <c r="Y328" s="39"/>
      <c r="Z328" s="39"/>
      <c r="AA328" s="39"/>
      <c r="AB328" s="39"/>
      <c r="AC328" s="39"/>
      <c r="AD328" s="39"/>
      <c r="AE328" s="39"/>
      <c r="AT328" s="16" t="s">
        <v>145</v>
      </c>
      <c r="AU328" s="16" t="s">
        <v>85</v>
      </c>
    </row>
    <row r="329" s="2" customFormat="1">
      <c r="A329" s="39"/>
      <c r="B329" s="40"/>
      <c r="C329" s="41"/>
      <c r="D329" s="245" t="s">
        <v>147</v>
      </c>
      <c r="E329" s="41"/>
      <c r="F329" s="252" t="s">
        <v>482</v>
      </c>
      <c r="G329" s="41"/>
      <c r="H329" s="41"/>
      <c r="I329" s="247"/>
      <c r="J329" s="41"/>
      <c r="K329" s="41"/>
      <c r="L329" s="42"/>
      <c r="M329" s="248"/>
      <c r="N329" s="249"/>
      <c r="O329" s="92"/>
      <c r="P329" s="92"/>
      <c r="Q329" s="92"/>
      <c r="R329" s="92"/>
      <c r="S329" s="92"/>
      <c r="T329" s="93"/>
      <c r="U329" s="39"/>
      <c r="V329" s="39"/>
      <c r="W329" s="39"/>
      <c r="X329" s="39"/>
      <c r="Y329" s="39"/>
      <c r="Z329" s="39"/>
      <c r="AA329" s="39"/>
      <c r="AB329" s="39"/>
      <c r="AC329" s="39"/>
      <c r="AD329" s="39"/>
      <c r="AE329" s="39"/>
      <c r="AT329" s="16" t="s">
        <v>147</v>
      </c>
      <c r="AU329" s="16" t="s">
        <v>85</v>
      </c>
    </row>
    <row r="330" s="2" customFormat="1" ht="24.15" customHeight="1">
      <c r="A330" s="39"/>
      <c r="B330" s="40"/>
      <c r="C330" s="232" t="s">
        <v>483</v>
      </c>
      <c r="D330" s="232" t="s">
        <v>137</v>
      </c>
      <c r="E330" s="233" t="s">
        <v>484</v>
      </c>
      <c r="F330" s="234" t="s">
        <v>485</v>
      </c>
      <c r="G330" s="235" t="s">
        <v>140</v>
      </c>
      <c r="H330" s="236">
        <v>3</v>
      </c>
      <c r="I330" s="237"/>
      <c r="J330" s="238">
        <f>ROUND(I330*H330,2)</f>
        <v>0</v>
      </c>
      <c r="K330" s="239"/>
      <c r="L330" s="42"/>
      <c r="M330" s="240" t="s">
        <v>1</v>
      </c>
      <c r="N330" s="241" t="s">
        <v>42</v>
      </c>
      <c r="O330" s="92"/>
      <c r="P330" s="242">
        <f>O330*H330</f>
        <v>0</v>
      </c>
      <c r="Q330" s="242">
        <v>0</v>
      </c>
      <c r="R330" s="242">
        <f>Q330*H330</f>
        <v>0</v>
      </c>
      <c r="S330" s="242">
        <v>0</v>
      </c>
      <c r="T330" s="243">
        <f>S330*H330</f>
        <v>0</v>
      </c>
      <c r="U330" s="39"/>
      <c r="V330" s="39"/>
      <c r="W330" s="39"/>
      <c r="X330" s="39"/>
      <c r="Y330" s="39"/>
      <c r="Z330" s="39"/>
      <c r="AA330" s="39"/>
      <c r="AB330" s="39"/>
      <c r="AC330" s="39"/>
      <c r="AD330" s="39"/>
      <c r="AE330" s="39"/>
      <c r="AR330" s="244" t="s">
        <v>141</v>
      </c>
      <c r="AT330" s="244" t="s">
        <v>137</v>
      </c>
      <c r="AU330" s="244" t="s">
        <v>85</v>
      </c>
      <c r="AY330" s="16" t="s">
        <v>136</v>
      </c>
      <c r="BE330" s="144">
        <f>IF(N330="základní",J330,0)</f>
        <v>0</v>
      </c>
      <c r="BF330" s="144">
        <f>IF(N330="snížená",J330,0)</f>
        <v>0</v>
      </c>
      <c r="BG330" s="144">
        <f>IF(N330="zákl. přenesená",J330,0)</f>
        <v>0</v>
      </c>
      <c r="BH330" s="144">
        <f>IF(N330="sníž. přenesená",J330,0)</f>
        <v>0</v>
      </c>
      <c r="BI330" s="144">
        <f>IF(N330="nulová",J330,0)</f>
        <v>0</v>
      </c>
      <c r="BJ330" s="16" t="s">
        <v>85</v>
      </c>
      <c r="BK330" s="144">
        <f>ROUND(I330*H330,2)</f>
        <v>0</v>
      </c>
      <c r="BL330" s="16" t="s">
        <v>141</v>
      </c>
      <c r="BM330" s="244" t="s">
        <v>486</v>
      </c>
    </row>
    <row r="331" s="2" customFormat="1">
      <c r="A331" s="39"/>
      <c r="B331" s="40"/>
      <c r="C331" s="41"/>
      <c r="D331" s="245" t="s">
        <v>143</v>
      </c>
      <c r="E331" s="41"/>
      <c r="F331" s="246" t="s">
        <v>487</v>
      </c>
      <c r="G331" s="41"/>
      <c r="H331" s="41"/>
      <c r="I331" s="247"/>
      <c r="J331" s="41"/>
      <c r="K331" s="41"/>
      <c r="L331" s="42"/>
      <c r="M331" s="248"/>
      <c r="N331" s="249"/>
      <c r="O331" s="92"/>
      <c r="P331" s="92"/>
      <c r="Q331" s="92"/>
      <c r="R331" s="92"/>
      <c r="S331" s="92"/>
      <c r="T331" s="93"/>
      <c r="U331" s="39"/>
      <c r="V331" s="39"/>
      <c r="W331" s="39"/>
      <c r="X331" s="39"/>
      <c r="Y331" s="39"/>
      <c r="Z331" s="39"/>
      <c r="AA331" s="39"/>
      <c r="AB331" s="39"/>
      <c r="AC331" s="39"/>
      <c r="AD331" s="39"/>
      <c r="AE331" s="39"/>
      <c r="AT331" s="16" t="s">
        <v>143</v>
      </c>
      <c r="AU331" s="16" t="s">
        <v>85</v>
      </c>
    </row>
    <row r="332" s="2" customFormat="1">
      <c r="A332" s="39"/>
      <c r="B332" s="40"/>
      <c r="C332" s="41"/>
      <c r="D332" s="245" t="s">
        <v>147</v>
      </c>
      <c r="E332" s="41"/>
      <c r="F332" s="252" t="s">
        <v>488</v>
      </c>
      <c r="G332" s="41"/>
      <c r="H332" s="41"/>
      <c r="I332" s="247"/>
      <c r="J332" s="41"/>
      <c r="K332" s="41"/>
      <c r="L332" s="42"/>
      <c r="M332" s="248"/>
      <c r="N332" s="249"/>
      <c r="O332" s="92"/>
      <c r="P332" s="92"/>
      <c r="Q332" s="92"/>
      <c r="R332" s="92"/>
      <c r="S332" s="92"/>
      <c r="T332" s="93"/>
      <c r="U332" s="39"/>
      <c r="V332" s="39"/>
      <c r="W332" s="39"/>
      <c r="X332" s="39"/>
      <c r="Y332" s="39"/>
      <c r="Z332" s="39"/>
      <c r="AA332" s="39"/>
      <c r="AB332" s="39"/>
      <c r="AC332" s="39"/>
      <c r="AD332" s="39"/>
      <c r="AE332" s="39"/>
      <c r="AT332" s="16" t="s">
        <v>147</v>
      </c>
      <c r="AU332" s="16" t="s">
        <v>85</v>
      </c>
    </row>
    <row r="333" s="2" customFormat="1" ht="24.15" customHeight="1">
      <c r="A333" s="39"/>
      <c r="B333" s="40"/>
      <c r="C333" s="264" t="s">
        <v>489</v>
      </c>
      <c r="D333" s="264" t="s">
        <v>278</v>
      </c>
      <c r="E333" s="265" t="s">
        <v>490</v>
      </c>
      <c r="F333" s="266" t="s">
        <v>491</v>
      </c>
      <c r="G333" s="267" t="s">
        <v>432</v>
      </c>
      <c r="H333" s="268">
        <v>12</v>
      </c>
      <c r="I333" s="269"/>
      <c r="J333" s="270">
        <f>ROUND(I333*H333,2)</f>
        <v>0</v>
      </c>
      <c r="K333" s="271"/>
      <c r="L333" s="272"/>
      <c r="M333" s="273" t="s">
        <v>1</v>
      </c>
      <c r="N333" s="274" t="s">
        <v>42</v>
      </c>
      <c r="O333" s="92"/>
      <c r="P333" s="242">
        <f>O333*H333</f>
        <v>0</v>
      </c>
      <c r="Q333" s="242">
        <v>0</v>
      </c>
      <c r="R333" s="242">
        <f>Q333*H333</f>
        <v>0</v>
      </c>
      <c r="S333" s="242">
        <v>0</v>
      </c>
      <c r="T333" s="243">
        <f>S333*H333</f>
        <v>0</v>
      </c>
      <c r="U333" s="39"/>
      <c r="V333" s="39"/>
      <c r="W333" s="39"/>
      <c r="X333" s="39"/>
      <c r="Y333" s="39"/>
      <c r="Z333" s="39"/>
      <c r="AA333" s="39"/>
      <c r="AB333" s="39"/>
      <c r="AC333" s="39"/>
      <c r="AD333" s="39"/>
      <c r="AE333" s="39"/>
      <c r="AR333" s="244" t="s">
        <v>191</v>
      </c>
      <c r="AT333" s="244" t="s">
        <v>278</v>
      </c>
      <c r="AU333" s="244" t="s">
        <v>85</v>
      </c>
      <c r="AY333" s="16" t="s">
        <v>136</v>
      </c>
      <c r="BE333" s="144">
        <f>IF(N333="základní",J333,0)</f>
        <v>0</v>
      </c>
      <c r="BF333" s="144">
        <f>IF(N333="snížená",J333,0)</f>
        <v>0</v>
      </c>
      <c r="BG333" s="144">
        <f>IF(N333="zákl. přenesená",J333,0)</f>
        <v>0</v>
      </c>
      <c r="BH333" s="144">
        <f>IF(N333="sníž. přenesená",J333,0)</f>
        <v>0</v>
      </c>
      <c r="BI333" s="144">
        <f>IF(N333="nulová",J333,0)</f>
        <v>0</v>
      </c>
      <c r="BJ333" s="16" t="s">
        <v>85</v>
      </c>
      <c r="BK333" s="144">
        <f>ROUND(I333*H333,2)</f>
        <v>0</v>
      </c>
      <c r="BL333" s="16" t="s">
        <v>141</v>
      </c>
      <c r="BM333" s="244" t="s">
        <v>492</v>
      </c>
    </row>
    <row r="334" s="2" customFormat="1">
      <c r="A334" s="39"/>
      <c r="B334" s="40"/>
      <c r="C334" s="41"/>
      <c r="D334" s="245" t="s">
        <v>143</v>
      </c>
      <c r="E334" s="41"/>
      <c r="F334" s="246" t="s">
        <v>491</v>
      </c>
      <c r="G334" s="41"/>
      <c r="H334" s="41"/>
      <c r="I334" s="247"/>
      <c r="J334" s="41"/>
      <c r="K334" s="41"/>
      <c r="L334" s="42"/>
      <c r="M334" s="248"/>
      <c r="N334" s="249"/>
      <c r="O334" s="92"/>
      <c r="P334" s="92"/>
      <c r="Q334" s="92"/>
      <c r="R334" s="92"/>
      <c r="S334" s="92"/>
      <c r="T334" s="93"/>
      <c r="U334" s="39"/>
      <c r="V334" s="39"/>
      <c r="W334" s="39"/>
      <c r="X334" s="39"/>
      <c r="Y334" s="39"/>
      <c r="Z334" s="39"/>
      <c r="AA334" s="39"/>
      <c r="AB334" s="39"/>
      <c r="AC334" s="39"/>
      <c r="AD334" s="39"/>
      <c r="AE334" s="39"/>
      <c r="AT334" s="16" t="s">
        <v>143</v>
      </c>
      <c r="AU334" s="16" t="s">
        <v>85</v>
      </c>
    </row>
    <row r="335" s="2" customFormat="1" ht="24.15" customHeight="1">
      <c r="A335" s="39"/>
      <c r="B335" s="40"/>
      <c r="C335" s="264" t="s">
        <v>493</v>
      </c>
      <c r="D335" s="264" t="s">
        <v>278</v>
      </c>
      <c r="E335" s="265" t="s">
        <v>494</v>
      </c>
      <c r="F335" s="266" t="s">
        <v>495</v>
      </c>
      <c r="G335" s="267" t="s">
        <v>140</v>
      </c>
      <c r="H335" s="268">
        <v>1</v>
      </c>
      <c r="I335" s="269"/>
      <c r="J335" s="270">
        <f>ROUND(I335*H335,2)</f>
        <v>0</v>
      </c>
      <c r="K335" s="271"/>
      <c r="L335" s="272"/>
      <c r="M335" s="273" t="s">
        <v>1</v>
      </c>
      <c r="N335" s="274" t="s">
        <v>42</v>
      </c>
      <c r="O335" s="92"/>
      <c r="P335" s="242">
        <f>O335*H335</f>
        <v>0</v>
      </c>
      <c r="Q335" s="242">
        <v>0.0025000000000000001</v>
      </c>
      <c r="R335" s="242">
        <f>Q335*H335</f>
        <v>0.0025000000000000001</v>
      </c>
      <c r="S335" s="242">
        <v>0</v>
      </c>
      <c r="T335" s="243">
        <f>S335*H335</f>
        <v>0</v>
      </c>
      <c r="U335" s="39"/>
      <c r="V335" s="39"/>
      <c r="W335" s="39"/>
      <c r="X335" s="39"/>
      <c r="Y335" s="39"/>
      <c r="Z335" s="39"/>
      <c r="AA335" s="39"/>
      <c r="AB335" s="39"/>
      <c r="AC335" s="39"/>
      <c r="AD335" s="39"/>
      <c r="AE335" s="39"/>
      <c r="AR335" s="244" t="s">
        <v>201</v>
      </c>
      <c r="AT335" s="244" t="s">
        <v>278</v>
      </c>
      <c r="AU335" s="244" t="s">
        <v>85</v>
      </c>
      <c r="AY335" s="16" t="s">
        <v>136</v>
      </c>
      <c r="BE335" s="144">
        <f>IF(N335="základní",J335,0)</f>
        <v>0</v>
      </c>
      <c r="BF335" s="144">
        <f>IF(N335="snížená",J335,0)</f>
        <v>0</v>
      </c>
      <c r="BG335" s="144">
        <f>IF(N335="zákl. přenesená",J335,0)</f>
        <v>0</v>
      </c>
      <c r="BH335" s="144">
        <f>IF(N335="sníž. přenesená",J335,0)</f>
        <v>0</v>
      </c>
      <c r="BI335" s="144">
        <f>IF(N335="nulová",J335,0)</f>
        <v>0</v>
      </c>
      <c r="BJ335" s="16" t="s">
        <v>85</v>
      </c>
      <c r="BK335" s="144">
        <f>ROUND(I335*H335,2)</f>
        <v>0</v>
      </c>
      <c r="BL335" s="16" t="s">
        <v>201</v>
      </c>
      <c r="BM335" s="244" t="s">
        <v>496</v>
      </c>
    </row>
    <row r="336" s="2" customFormat="1">
      <c r="A336" s="39"/>
      <c r="B336" s="40"/>
      <c r="C336" s="41"/>
      <c r="D336" s="245" t="s">
        <v>143</v>
      </c>
      <c r="E336" s="41"/>
      <c r="F336" s="246" t="s">
        <v>495</v>
      </c>
      <c r="G336" s="41"/>
      <c r="H336" s="41"/>
      <c r="I336" s="247"/>
      <c r="J336" s="41"/>
      <c r="K336" s="41"/>
      <c r="L336" s="42"/>
      <c r="M336" s="248"/>
      <c r="N336" s="249"/>
      <c r="O336" s="92"/>
      <c r="P336" s="92"/>
      <c r="Q336" s="92"/>
      <c r="R336" s="92"/>
      <c r="S336" s="92"/>
      <c r="T336" s="93"/>
      <c r="U336" s="39"/>
      <c r="V336" s="39"/>
      <c r="W336" s="39"/>
      <c r="X336" s="39"/>
      <c r="Y336" s="39"/>
      <c r="Z336" s="39"/>
      <c r="AA336" s="39"/>
      <c r="AB336" s="39"/>
      <c r="AC336" s="39"/>
      <c r="AD336" s="39"/>
      <c r="AE336" s="39"/>
      <c r="AT336" s="16" t="s">
        <v>143</v>
      </c>
      <c r="AU336" s="16" t="s">
        <v>85</v>
      </c>
    </row>
    <row r="337" s="2" customFormat="1" ht="16.5" customHeight="1">
      <c r="A337" s="39"/>
      <c r="B337" s="40"/>
      <c r="C337" s="264" t="s">
        <v>497</v>
      </c>
      <c r="D337" s="264" t="s">
        <v>278</v>
      </c>
      <c r="E337" s="265" t="s">
        <v>498</v>
      </c>
      <c r="F337" s="266" t="s">
        <v>499</v>
      </c>
      <c r="G337" s="267" t="s">
        <v>140</v>
      </c>
      <c r="H337" s="268">
        <v>2</v>
      </c>
      <c r="I337" s="269"/>
      <c r="J337" s="270">
        <f>ROUND(I337*H337,2)</f>
        <v>0</v>
      </c>
      <c r="K337" s="271"/>
      <c r="L337" s="272"/>
      <c r="M337" s="273" t="s">
        <v>1</v>
      </c>
      <c r="N337" s="274" t="s">
        <v>42</v>
      </c>
      <c r="O337" s="92"/>
      <c r="P337" s="242">
        <f>O337*H337</f>
        <v>0</v>
      </c>
      <c r="Q337" s="242">
        <v>0.0020999999999999999</v>
      </c>
      <c r="R337" s="242">
        <f>Q337*H337</f>
        <v>0.0041999999999999997</v>
      </c>
      <c r="S337" s="242">
        <v>0</v>
      </c>
      <c r="T337" s="243">
        <f>S337*H337</f>
        <v>0</v>
      </c>
      <c r="U337" s="39"/>
      <c r="V337" s="39"/>
      <c r="W337" s="39"/>
      <c r="X337" s="39"/>
      <c r="Y337" s="39"/>
      <c r="Z337" s="39"/>
      <c r="AA337" s="39"/>
      <c r="AB337" s="39"/>
      <c r="AC337" s="39"/>
      <c r="AD337" s="39"/>
      <c r="AE337" s="39"/>
      <c r="AR337" s="244" t="s">
        <v>201</v>
      </c>
      <c r="AT337" s="244" t="s">
        <v>278</v>
      </c>
      <c r="AU337" s="244" t="s">
        <v>85</v>
      </c>
      <c r="AY337" s="16" t="s">
        <v>136</v>
      </c>
      <c r="BE337" s="144">
        <f>IF(N337="základní",J337,0)</f>
        <v>0</v>
      </c>
      <c r="BF337" s="144">
        <f>IF(N337="snížená",J337,0)</f>
        <v>0</v>
      </c>
      <c r="BG337" s="144">
        <f>IF(N337="zákl. přenesená",J337,0)</f>
        <v>0</v>
      </c>
      <c r="BH337" s="144">
        <f>IF(N337="sníž. přenesená",J337,0)</f>
        <v>0</v>
      </c>
      <c r="BI337" s="144">
        <f>IF(N337="nulová",J337,0)</f>
        <v>0</v>
      </c>
      <c r="BJ337" s="16" t="s">
        <v>85</v>
      </c>
      <c r="BK337" s="144">
        <f>ROUND(I337*H337,2)</f>
        <v>0</v>
      </c>
      <c r="BL337" s="16" t="s">
        <v>201</v>
      </c>
      <c r="BM337" s="244" t="s">
        <v>500</v>
      </c>
    </row>
    <row r="338" s="2" customFormat="1">
      <c r="A338" s="39"/>
      <c r="B338" s="40"/>
      <c r="C338" s="41"/>
      <c r="D338" s="245" t="s">
        <v>143</v>
      </c>
      <c r="E338" s="41"/>
      <c r="F338" s="246" t="s">
        <v>499</v>
      </c>
      <c r="G338" s="41"/>
      <c r="H338" s="41"/>
      <c r="I338" s="247"/>
      <c r="J338" s="41"/>
      <c r="K338" s="41"/>
      <c r="L338" s="42"/>
      <c r="M338" s="248"/>
      <c r="N338" s="249"/>
      <c r="O338" s="92"/>
      <c r="P338" s="92"/>
      <c r="Q338" s="92"/>
      <c r="R338" s="92"/>
      <c r="S338" s="92"/>
      <c r="T338" s="93"/>
      <c r="U338" s="39"/>
      <c r="V338" s="39"/>
      <c r="W338" s="39"/>
      <c r="X338" s="39"/>
      <c r="Y338" s="39"/>
      <c r="Z338" s="39"/>
      <c r="AA338" s="39"/>
      <c r="AB338" s="39"/>
      <c r="AC338" s="39"/>
      <c r="AD338" s="39"/>
      <c r="AE338" s="39"/>
      <c r="AT338" s="16" t="s">
        <v>143</v>
      </c>
      <c r="AU338" s="16" t="s">
        <v>85</v>
      </c>
    </row>
    <row r="339" s="2" customFormat="1" ht="16.5" customHeight="1">
      <c r="A339" s="39"/>
      <c r="B339" s="40"/>
      <c r="C339" s="232" t="s">
        <v>501</v>
      </c>
      <c r="D339" s="232" t="s">
        <v>137</v>
      </c>
      <c r="E339" s="233" t="s">
        <v>373</v>
      </c>
      <c r="F339" s="234" t="s">
        <v>502</v>
      </c>
      <c r="G339" s="235" t="s">
        <v>432</v>
      </c>
      <c r="H339" s="236">
        <v>42</v>
      </c>
      <c r="I339" s="237"/>
      <c r="J339" s="238">
        <f>ROUND(I339*H339,2)</f>
        <v>0</v>
      </c>
      <c r="K339" s="239"/>
      <c r="L339" s="42"/>
      <c r="M339" s="240" t="s">
        <v>1</v>
      </c>
      <c r="N339" s="241" t="s">
        <v>42</v>
      </c>
      <c r="O339" s="92"/>
      <c r="P339" s="242">
        <f>O339*H339</f>
        <v>0</v>
      </c>
      <c r="Q339" s="242">
        <v>0.74460999999999999</v>
      </c>
      <c r="R339" s="242">
        <f>Q339*H339</f>
        <v>31.273620000000001</v>
      </c>
      <c r="S339" s="242">
        <v>0</v>
      </c>
      <c r="T339" s="243">
        <f>S339*H339</f>
        <v>0</v>
      </c>
      <c r="U339" s="39"/>
      <c r="V339" s="39"/>
      <c r="W339" s="39"/>
      <c r="X339" s="39"/>
      <c r="Y339" s="39"/>
      <c r="Z339" s="39"/>
      <c r="AA339" s="39"/>
      <c r="AB339" s="39"/>
      <c r="AC339" s="39"/>
      <c r="AD339" s="39"/>
      <c r="AE339" s="39"/>
      <c r="AR339" s="244" t="s">
        <v>201</v>
      </c>
      <c r="AT339" s="244" t="s">
        <v>137</v>
      </c>
      <c r="AU339" s="244" t="s">
        <v>85</v>
      </c>
      <c r="AY339" s="16" t="s">
        <v>136</v>
      </c>
      <c r="BE339" s="144">
        <f>IF(N339="základní",J339,0)</f>
        <v>0</v>
      </c>
      <c r="BF339" s="144">
        <f>IF(N339="snížená",J339,0)</f>
        <v>0</v>
      </c>
      <c r="BG339" s="144">
        <f>IF(N339="zákl. přenesená",J339,0)</f>
        <v>0</v>
      </c>
      <c r="BH339" s="144">
        <f>IF(N339="sníž. přenesená",J339,0)</f>
        <v>0</v>
      </c>
      <c r="BI339" s="144">
        <f>IF(N339="nulová",J339,0)</f>
        <v>0</v>
      </c>
      <c r="BJ339" s="16" t="s">
        <v>85</v>
      </c>
      <c r="BK339" s="144">
        <f>ROUND(I339*H339,2)</f>
        <v>0</v>
      </c>
      <c r="BL339" s="16" t="s">
        <v>201</v>
      </c>
      <c r="BM339" s="244" t="s">
        <v>503</v>
      </c>
    </row>
    <row r="340" s="2" customFormat="1">
      <c r="A340" s="39"/>
      <c r="B340" s="40"/>
      <c r="C340" s="41"/>
      <c r="D340" s="245" t="s">
        <v>143</v>
      </c>
      <c r="E340" s="41"/>
      <c r="F340" s="246" t="s">
        <v>502</v>
      </c>
      <c r="G340" s="41"/>
      <c r="H340" s="41"/>
      <c r="I340" s="247"/>
      <c r="J340" s="41"/>
      <c r="K340" s="41"/>
      <c r="L340" s="42"/>
      <c r="M340" s="248"/>
      <c r="N340" s="249"/>
      <c r="O340" s="92"/>
      <c r="P340" s="92"/>
      <c r="Q340" s="92"/>
      <c r="R340" s="92"/>
      <c r="S340" s="92"/>
      <c r="T340" s="93"/>
      <c r="U340" s="39"/>
      <c r="V340" s="39"/>
      <c r="W340" s="39"/>
      <c r="X340" s="39"/>
      <c r="Y340" s="39"/>
      <c r="Z340" s="39"/>
      <c r="AA340" s="39"/>
      <c r="AB340" s="39"/>
      <c r="AC340" s="39"/>
      <c r="AD340" s="39"/>
      <c r="AE340" s="39"/>
      <c r="AT340" s="16" t="s">
        <v>143</v>
      </c>
      <c r="AU340" s="16" t="s">
        <v>85</v>
      </c>
    </row>
    <row r="341" s="2" customFormat="1">
      <c r="A341" s="39"/>
      <c r="B341" s="40"/>
      <c r="C341" s="41"/>
      <c r="D341" s="245" t="s">
        <v>147</v>
      </c>
      <c r="E341" s="41"/>
      <c r="F341" s="252" t="s">
        <v>504</v>
      </c>
      <c r="G341" s="41"/>
      <c r="H341" s="41"/>
      <c r="I341" s="247"/>
      <c r="J341" s="41"/>
      <c r="K341" s="41"/>
      <c r="L341" s="42"/>
      <c r="M341" s="248"/>
      <c r="N341" s="249"/>
      <c r="O341" s="92"/>
      <c r="P341" s="92"/>
      <c r="Q341" s="92"/>
      <c r="R341" s="92"/>
      <c r="S341" s="92"/>
      <c r="T341" s="93"/>
      <c r="U341" s="39"/>
      <c r="V341" s="39"/>
      <c r="W341" s="39"/>
      <c r="X341" s="39"/>
      <c r="Y341" s="39"/>
      <c r="Z341" s="39"/>
      <c r="AA341" s="39"/>
      <c r="AB341" s="39"/>
      <c r="AC341" s="39"/>
      <c r="AD341" s="39"/>
      <c r="AE341" s="39"/>
      <c r="AT341" s="16" t="s">
        <v>147</v>
      </c>
      <c r="AU341" s="16" t="s">
        <v>85</v>
      </c>
    </row>
    <row r="342" s="13" customFormat="1">
      <c r="A342" s="13"/>
      <c r="B342" s="253"/>
      <c r="C342" s="254"/>
      <c r="D342" s="245" t="s">
        <v>219</v>
      </c>
      <c r="E342" s="255" t="s">
        <v>1</v>
      </c>
      <c r="F342" s="256" t="s">
        <v>505</v>
      </c>
      <c r="G342" s="254"/>
      <c r="H342" s="257">
        <v>42</v>
      </c>
      <c r="I342" s="258"/>
      <c r="J342" s="254"/>
      <c r="K342" s="254"/>
      <c r="L342" s="259"/>
      <c r="M342" s="260"/>
      <c r="N342" s="261"/>
      <c r="O342" s="261"/>
      <c r="P342" s="261"/>
      <c r="Q342" s="261"/>
      <c r="R342" s="261"/>
      <c r="S342" s="261"/>
      <c r="T342" s="262"/>
      <c r="U342" s="13"/>
      <c r="V342" s="13"/>
      <c r="W342" s="13"/>
      <c r="X342" s="13"/>
      <c r="Y342" s="13"/>
      <c r="Z342" s="13"/>
      <c r="AA342" s="13"/>
      <c r="AB342" s="13"/>
      <c r="AC342" s="13"/>
      <c r="AD342" s="13"/>
      <c r="AE342" s="13"/>
      <c r="AT342" s="263" t="s">
        <v>219</v>
      </c>
      <c r="AU342" s="263" t="s">
        <v>85</v>
      </c>
      <c r="AV342" s="13" t="s">
        <v>87</v>
      </c>
      <c r="AW342" s="13" t="s">
        <v>32</v>
      </c>
      <c r="AX342" s="13" t="s">
        <v>85</v>
      </c>
      <c r="AY342" s="263" t="s">
        <v>136</v>
      </c>
    </row>
    <row r="343" s="12" customFormat="1" ht="25.92" customHeight="1">
      <c r="A343" s="12"/>
      <c r="B343" s="218"/>
      <c r="C343" s="219"/>
      <c r="D343" s="220" t="s">
        <v>76</v>
      </c>
      <c r="E343" s="221" t="s">
        <v>191</v>
      </c>
      <c r="F343" s="221" t="s">
        <v>506</v>
      </c>
      <c r="G343" s="219"/>
      <c r="H343" s="219"/>
      <c r="I343" s="222"/>
      <c r="J343" s="223">
        <f>BK343</f>
        <v>0</v>
      </c>
      <c r="K343" s="219"/>
      <c r="L343" s="224"/>
      <c r="M343" s="225"/>
      <c r="N343" s="226"/>
      <c r="O343" s="226"/>
      <c r="P343" s="227">
        <f>P344+SUM(P345:P376)+P404</f>
        <v>0</v>
      </c>
      <c r="Q343" s="226"/>
      <c r="R343" s="227">
        <f>R344+SUM(R345:R376)+R404</f>
        <v>289.79647399999999</v>
      </c>
      <c r="S343" s="226"/>
      <c r="T343" s="228">
        <f>T344+SUM(T345:T376)+T404</f>
        <v>17.640000000000001</v>
      </c>
      <c r="U343" s="12"/>
      <c r="V343" s="12"/>
      <c r="W343" s="12"/>
      <c r="X343" s="12"/>
      <c r="Y343" s="12"/>
      <c r="Z343" s="12"/>
      <c r="AA343" s="12"/>
      <c r="AB343" s="12"/>
      <c r="AC343" s="12"/>
      <c r="AD343" s="12"/>
      <c r="AE343" s="12"/>
      <c r="AR343" s="229" t="s">
        <v>85</v>
      </c>
      <c r="AT343" s="230" t="s">
        <v>76</v>
      </c>
      <c r="AU343" s="230" t="s">
        <v>77</v>
      </c>
      <c r="AY343" s="229" t="s">
        <v>136</v>
      </c>
      <c r="BK343" s="231">
        <f>BK344+SUM(BK345:BK376)+BK404</f>
        <v>0</v>
      </c>
    </row>
    <row r="344" s="2" customFormat="1" ht="24.15" customHeight="1">
      <c r="A344" s="39"/>
      <c r="B344" s="40"/>
      <c r="C344" s="232" t="s">
        <v>507</v>
      </c>
      <c r="D344" s="232" t="s">
        <v>137</v>
      </c>
      <c r="E344" s="233" t="s">
        <v>508</v>
      </c>
      <c r="F344" s="234" t="s">
        <v>509</v>
      </c>
      <c r="G344" s="235" t="s">
        <v>432</v>
      </c>
      <c r="H344" s="236">
        <v>1171</v>
      </c>
      <c r="I344" s="237"/>
      <c r="J344" s="238">
        <f>ROUND(I344*H344,2)</f>
        <v>0</v>
      </c>
      <c r="K344" s="239"/>
      <c r="L344" s="42"/>
      <c r="M344" s="240" t="s">
        <v>1</v>
      </c>
      <c r="N344" s="241" t="s">
        <v>42</v>
      </c>
      <c r="O344" s="92"/>
      <c r="P344" s="242">
        <f>O344*H344</f>
        <v>0</v>
      </c>
      <c r="Q344" s="242">
        <v>0</v>
      </c>
      <c r="R344" s="242">
        <f>Q344*H344</f>
        <v>0</v>
      </c>
      <c r="S344" s="242">
        <v>0</v>
      </c>
      <c r="T344" s="243">
        <f>S344*H344</f>
        <v>0</v>
      </c>
      <c r="U344" s="39"/>
      <c r="V344" s="39"/>
      <c r="W344" s="39"/>
      <c r="X344" s="39"/>
      <c r="Y344" s="39"/>
      <c r="Z344" s="39"/>
      <c r="AA344" s="39"/>
      <c r="AB344" s="39"/>
      <c r="AC344" s="39"/>
      <c r="AD344" s="39"/>
      <c r="AE344" s="39"/>
      <c r="AR344" s="244" t="s">
        <v>141</v>
      </c>
      <c r="AT344" s="244" t="s">
        <v>137</v>
      </c>
      <c r="AU344" s="244" t="s">
        <v>85</v>
      </c>
      <c r="AY344" s="16" t="s">
        <v>136</v>
      </c>
      <c r="BE344" s="144">
        <f>IF(N344="základní",J344,0)</f>
        <v>0</v>
      </c>
      <c r="BF344" s="144">
        <f>IF(N344="snížená",J344,0)</f>
        <v>0</v>
      </c>
      <c r="BG344" s="144">
        <f>IF(N344="zákl. přenesená",J344,0)</f>
        <v>0</v>
      </c>
      <c r="BH344" s="144">
        <f>IF(N344="sníž. přenesená",J344,0)</f>
        <v>0</v>
      </c>
      <c r="BI344" s="144">
        <f>IF(N344="nulová",J344,0)</f>
        <v>0</v>
      </c>
      <c r="BJ344" s="16" t="s">
        <v>85</v>
      </c>
      <c r="BK344" s="144">
        <f>ROUND(I344*H344,2)</f>
        <v>0</v>
      </c>
      <c r="BL344" s="16" t="s">
        <v>141</v>
      </c>
      <c r="BM344" s="244" t="s">
        <v>510</v>
      </c>
    </row>
    <row r="345" s="2" customFormat="1">
      <c r="A345" s="39"/>
      <c r="B345" s="40"/>
      <c r="C345" s="41"/>
      <c r="D345" s="245" t="s">
        <v>143</v>
      </c>
      <c r="E345" s="41"/>
      <c r="F345" s="246" t="s">
        <v>511</v>
      </c>
      <c r="G345" s="41"/>
      <c r="H345" s="41"/>
      <c r="I345" s="247"/>
      <c r="J345" s="41"/>
      <c r="K345" s="41"/>
      <c r="L345" s="42"/>
      <c r="M345" s="248"/>
      <c r="N345" s="249"/>
      <c r="O345" s="92"/>
      <c r="P345" s="92"/>
      <c r="Q345" s="92"/>
      <c r="R345" s="92"/>
      <c r="S345" s="92"/>
      <c r="T345" s="93"/>
      <c r="U345" s="39"/>
      <c r="V345" s="39"/>
      <c r="W345" s="39"/>
      <c r="X345" s="39"/>
      <c r="Y345" s="39"/>
      <c r="Z345" s="39"/>
      <c r="AA345" s="39"/>
      <c r="AB345" s="39"/>
      <c r="AC345" s="39"/>
      <c r="AD345" s="39"/>
      <c r="AE345" s="39"/>
      <c r="AT345" s="16" t="s">
        <v>143</v>
      </c>
      <c r="AU345" s="16" t="s">
        <v>85</v>
      </c>
    </row>
    <row r="346" s="2" customFormat="1">
      <c r="A346" s="39"/>
      <c r="B346" s="40"/>
      <c r="C346" s="41"/>
      <c r="D346" s="250" t="s">
        <v>145</v>
      </c>
      <c r="E346" s="41"/>
      <c r="F346" s="251" t="s">
        <v>512</v>
      </c>
      <c r="G346" s="41"/>
      <c r="H346" s="41"/>
      <c r="I346" s="247"/>
      <c r="J346" s="41"/>
      <c r="K346" s="41"/>
      <c r="L346" s="42"/>
      <c r="M346" s="248"/>
      <c r="N346" s="249"/>
      <c r="O346" s="92"/>
      <c r="P346" s="92"/>
      <c r="Q346" s="92"/>
      <c r="R346" s="92"/>
      <c r="S346" s="92"/>
      <c r="T346" s="93"/>
      <c r="U346" s="39"/>
      <c r="V346" s="39"/>
      <c r="W346" s="39"/>
      <c r="X346" s="39"/>
      <c r="Y346" s="39"/>
      <c r="Z346" s="39"/>
      <c r="AA346" s="39"/>
      <c r="AB346" s="39"/>
      <c r="AC346" s="39"/>
      <c r="AD346" s="39"/>
      <c r="AE346" s="39"/>
      <c r="AT346" s="16" t="s">
        <v>145</v>
      </c>
      <c r="AU346" s="16" t="s">
        <v>85</v>
      </c>
    </row>
    <row r="347" s="2" customFormat="1">
      <c r="A347" s="39"/>
      <c r="B347" s="40"/>
      <c r="C347" s="41"/>
      <c r="D347" s="245" t="s">
        <v>147</v>
      </c>
      <c r="E347" s="41"/>
      <c r="F347" s="252" t="s">
        <v>513</v>
      </c>
      <c r="G347" s="41"/>
      <c r="H347" s="41"/>
      <c r="I347" s="247"/>
      <c r="J347" s="41"/>
      <c r="K347" s="41"/>
      <c r="L347" s="42"/>
      <c r="M347" s="248"/>
      <c r="N347" s="249"/>
      <c r="O347" s="92"/>
      <c r="P347" s="92"/>
      <c r="Q347" s="92"/>
      <c r="R347" s="92"/>
      <c r="S347" s="92"/>
      <c r="T347" s="93"/>
      <c r="U347" s="39"/>
      <c r="V347" s="39"/>
      <c r="W347" s="39"/>
      <c r="X347" s="39"/>
      <c r="Y347" s="39"/>
      <c r="Z347" s="39"/>
      <c r="AA347" s="39"/>
      <c r="AB347" s="39"/>
      <c r="AC347" s="39"/>
      <c r="AD347" s="39"/>
      <c r="AE347" s="39"/>
      <c r="AT347" s="16" t="s">
        <v>147</v>
      </c>
      <c r="AU347" s="16" t="s">
        <v>85</v>
      </c>
    </row>
    <row r="348" s="2" customFormat="1" ht="24.15" customHeight="1">
      <c r="A348" s="39"/>
      <c r="B348" s="40"/>
      <c r="C348" s="232" t="s">
        <v>514</v>
      </c>
      <c r="D348" s="232" t="s">
        <v>137</v>
      </c>
      <c r="E348" s="233" t="s">
        <v>515</v>
      </c>
      <c r="F348" s="234" t="s">
        <v>516</v>
      </c>
      <c r="G348" s="235" t="s">
        <v>432</v>
      </c>
      <c r="H348" s="236">
        <v>11.4</v>
      </c>
      <c r="I348" s="237"/>
      <c r="J348" s="238">
        <f>ROUND(I348*H348,2)</f>
        <v>0</v>
      </c>
      <c r="K348" s="239"/>
      <c r="L348" s="42"/>
      <c r="M348" s="240" t="s">
        <v>1</v>
      </c>
      <c r="N348" s="241" t="s">
        <v>42</v>
      </c>
      <c r="O348" s="92"/>
      <c r="P348" s="242">
        <f>O348*H348</f>
        <v>0</v>
      </c>
      <c r="Q348" s="242">
        <v>0.14298</v>
      </c>
      <c r="R348" s="242">
        <f>Q348*H348</f>
        <v>1.629972</v>
      </c>
      <c r="S348" s="242">
        <v>0</v>
      </c>
      <c r="T348" s="243">
        <f>S348*H348</f>
        <v>0</v>
      </c>
      <c r="U348" s="39"/>
      <c r="V348" s="39"/>
      <c r="W348" s="39"/>
      <c r="X348" s="39"/>
      <c r="Y348" s="39"/>
      <c r="Z348" s="39"/>
      <c r="AA348" s="39"/>
      <c r="AB348" s="39"/>
      <c r="AC348" s="39"/>
      <c r="AD348" s="39"/>
      <c r="AE348" s="39"/>
      <c r="AR348" s="244" t="s">
        <v>141</v>
      </c>
      <c r="AT348" s="244" t="s">
        <v>137</v>
      </c>
      <c r="AU348" s="244" t="s">
        <v>85</v>
      </c>
      <c r="AY348" s="16" t="s">
        <v>136</v>
      </c>
      <c r="BE348" s="144">
        <f>IF(N348="základní",J348,0)</f>
        <v>0</v>
      </c>
      <c r="BF348" s="144">
        <f>IF(N348="snížená",J348,0)</f>
        <v>0</v>
      </c>
      <c r="BG348" s="144">
        <f>IF(N348="zákl. přenesená",J348,0)</f>
        <v>0</v>
      </c>
      <c r="BH348" s="144">
        <f>IF(N348="sníž. přenesená",J348,0)</f>
        <v>0</v>
      </c>
      <c r="BI348" s="144">
        <f>IF(N348="nulová",J348,0)</f>
        <v>0</v>
      </c>
      <c r="BJ348" s="16" t="s">
        <v>85</v>
      </c>
      <c r="BK348" s="144">
        <f>ROUND(I348*H348,2)</f>
        <v>0</v>
      </c>
      <c r="BL348" s="16" t="s">
        <v>141</v>
      </c>
      <c r="BM348" s="244" t="s">
        <v>517</v>
      </c>
    </row>
    <row r="349" s="2" customFormat="1">
      <c r="A349" s="39"/>
      <c r="B349" s="40"/>
      <c r="C349" s="41"/>
      <c r="D349" s="245" t="s">
        <v>143</v>
      </c>
      <c r="E349" s="41"/>
      <c r="F349" s="246" t="s">
        <v>518</v>
      </c>
      <c r="G349" s="41"/>
      <c r="H349" s="41"/>
      <c r="I349" s="247"/>
      <c r="J349" s="41"/>
      <c r="K349" s="41"/>
      <c r="L349" s="42"/>
      <c r="M349" s="248"/>
      <c r="N349" s="249"/>
      <c r="O349" s="92"/>
      <c r="P349" s="92"/>
      <c r="Q349" s="92"/>
      <c r="R349" s="92"/>
      <c r="S349" s="92"/>
      <c r="T349" s="93"/>
      <c r="U349" s="39"/>
      <c r="V349" s="39"/>
      <c r="W349" s="39"/>
      <c r="X349" s="39"/>
      <c r="Y349" s="39"/>
      <c r="Z349" s="39"/>
      <c r="AA349" s="39"/>
      <c r="AB349" s="39"/>
      <c r="AC349" s="39"/>
      <c r="AD349" s="39"/>
      <c r="AE349" s="39"/>
      <c r="AT349" s="16" t="s">
        <v>143</v>
      </c>
      <c r="AU349" s="16" t="s">
        <v>85</v>
      </c>
    </row>
    <row r="350" s="2" customFormat="1">
      <c r="A350" s="39"/>
      <c r="B350" s="40"/>
      <c r="C350" s="41"/>
      <c r="D350" s="250" t="s">
        <v>145</v>
      </c>
      <c r="E350" s="41"/>
      <c r="F350" s="251" t="s">
        <v>519</v>
      </c>
      <c r="G350" s="41"/>
      <c r="H350" s="41"/>
      <c r="I350" s="247"/>
      <c r="J350" s="41"/>
      <c r="K350" s="41"/>
      <c r="L350" s="42"/>
      <c r="M350" s="248"/>
      <c r="N350" s="249"/>
      <c r="O350" s="92"/>
      <c r="P350" s="92"/>
      <c r="Q350" s="92"/>
      <c r="R350" s="92"/>
      <c r="S350" s="92"/>
      <c r="T350" s="93"/>
      <c r="U350" s="39"/>
      <c r="V350" s="39"/>
      <c r="W350" s="39"/>
      <c r="X350" s="39"/>
      <c r="Y350" s="39"/>
      <c r="Z350" s="39"/>
      <c r="AA350" s="39"/>
      <c r="AB350" s="39"/>
      <c r="AC350" s="39"/>
      <c r="AD350" s="39"/>
      <c r="AE350" s="39"/>
      <c r="AT350" s="16" t="s">
        <v>145</v>
      </c>
      <c r="AU350" s="16" t="s">
        <v>85</v>
      </c>
    </row>
    <row r="351" s="13" customFormat="1">
      <c r="A351" s="13"/>
      <c r="B351" s="253"/>
      <c r="C351" s="254"/>
      <c r="D351" s="245" t="s">
        <v>219</v>
      </c>
      <c r="E351" s="255" t="s">
        <v>1</v>
      </c>
      <c r="F351" s="256" t="s">
        <v>520</v>
      </c>
      <c r="G351" s="254"/>
      <c r="H351" s="257">
        <v>11.4</v>
      </c>
      <c r="I351" s="258"/>
      <c r="J351" s="254"/>
      <c r="K351" s="254"/>
      <c r="L351" s="259"/>
      <c r="M351" s="260"/>
      <c r="N351" s="261"/>
      <c r="O351" s="261"/>
      <c r="P351" s="261"/>
      <c r="Q351" s="261"/>
      <c r="R351" s="261"/>
      <c r="S351" s="261"/>
      <c r="T351" s="262"/>
      <c r="U351" s="13"/>
      <c r="V351" s="13"/>
      <c r="W351" s="13"/>
      <c r="X351" s="13"/>
      <c r="Y351" s="13"/>
      <c r="Z351" s="13"/>
      <c r="AA351" s="13"/>
      <c r="AB351" s="13"/>
      <c r="AC351" s="13"/>
      <c r="AD351" s="13"/>
      <c r="AE351" s="13"/>
      <c r="AT351" s="263" t="s">
        <v>219</v>
      </c>
      <c r="AU351" s="263" t="s">
        <v>85</v>
      </c>
      <c r="AV351" s="13" t="s">
        <v>87</v>
      </c>
      <c r="AW351" s="13" t="s">
        <v>32</v>
      </c>
      <c r="AX351" s="13" t="s">
        <v>85</v>
      </c>
      <c r="AY351" s="263" t="s">
        <v>136</v>
      </c>
    </row>
    <row r="352" s="2" customFormat="1" ht="24.15" customHeight="1">
      <c r="A352" s="39"/>
      <c r="B352" s="40"/>
      <c r="C352" s="232" t="s">
        <v>521</v>
      </c>
      <c r="D352" s="232" t="s">
        <v>137</v>
      </c>
      <c r="E352" s="233" t="s">
        <v>522</v>
      </c>
      <c r="F352" s="234" t="s">
        <v>523</v>
      </c>
      <c r="G352" s="235" t="s">
        <v>432</v>
      </c>
      <c r="H352" s="236">
        <v>12</v>
      </c>
      <c r="I352" s="237"/>
      <c r="J352" s="238">
        <f>ROUND(I352*H352,2)</f>
        <v>0</v>
      </c>
      <c r="K352" s="239"/>
      <c r="L352" s="42"/>
      <c r="M352" s="240" t="s">
        <v>1</v>
      </c>
      <c r="N352" s="241" t="s">
        <v>42</v>
      </c>
      <c r="O352" s="92"/>
      <c r="P352" s="242">
        <f>O352*H352</f>
        <v>0</v>
      </c>
      <c r="Q352" s="242">
        <v>1.0000000000000001E-05</v>
      </c>
      <c r="R352" s="242">
        <f>Q352*H352</f>
        <v>0.00012000000000000002</v>
      </c>
      <c r="S352" s="242">
        <v>0</v>
      </c>
      <c r="T352" s="243">
        <f>S352*H352</f>
        <v>0</v>
      </c>
      <c r="U352" s="39"/>
      <c r="V352" s="39"/>
      <c r="W352" s="39"/>
      <c r="X352" s="39"/>
      <c r="Y352" s="39"/>
      <c r="Z352" s="39"/>
      <c r="AA352" s="39"/>
      <c r="AB352" s="39"/>
      <c r="AC352" s="39"/>
      <c r="AD352" s="39"/>
      <c r="AE352" s="39"/>
      <c r="AR352" s="244" t="s">
        <v>141</v>
      </c>
      <c r="AT352" s="244" t="s">
        <v>137</v>
      </c>
      <c r="AU352" s="244" t="s">
        <v>85</v>
      </c>
      <c r="AY352" s="16" t="s">
        <v>136</v>
      </c>
      <c r="BE352" s="144">
        <f>IF(N352="základní",J352,0)</f>
        <v>0</v>
      </c>
      <c r="BF352" s="144">
        <f>IF(N352="snížená",J352,0)</f>
        <v>0</v>
      </c>
      <c r="BG352" s="144">
        <f>IF(N352="zákl. přenesená",J352,0)</f>
        <v>0</v>
      </c>
      <c r="BH352" s="144">
        <f>IF(N352="sníž. přenesená",J352,0)</f>
        <v>0</v>
      </c>
      <c r="BI352" s="144">
        <f>IF(N352="nulová",J352,0)</f>
        <v>0</v>
      </c>
      <c r="BJ352" s="16" t="s">
        <v>85</v>
      </c>
      <c r="BK352" s="144">
        <f>ROUND(I352*H352,2)</f>
        <v>0</v>
      </c>
      <c r="BL352" s="16" t="s">
        <v>141</v>
      </c>
      <c r="BM352" s="244" t="s">
        <v>524</v>
      </c>
    </row>
    <row r="353" s="2" customFormat="1">
      <c r="A353" s="39"/>
      <c r="B353" s="40"/>
      <c r="C353" s="41"/>
      <c r="D353" s="245" t="s">
        <v>143</v>
      </c>
      <c r="E353" s="41"/>
      <c r="F353" s="246" t="s">
        <v>525</v>
      </c>
      <c r="G353" s="41"/>
      <c r="H353" s="41"/>
      <c r="I353" s="247"/>
      <c r="J353" s="41"/>
      <c r="K353" s="41"/>
      <c r="L353" s="42"/>
      <c r="M353" s="248"/>
      <c r="N353" s="249"/>
      <c r="O353" s="92"/>
      <c r="P353" s="92"/>
      <c r="Q353" s="92"/>
      <c r="R353" s="92"/>
      <c r="S353" s="92"/>
      <c r="T353" s="93"/>
      <c r="U353" s="39"/>
      <c r="V353" s="39"/>
      <c r="W353" s="39"/>
      <c r="X353" s="39"/>
      <c r="Y353" s="39"/>
      <c r="Z353" s="39"/>
      <c r="AA353" s="39"/>
      <c r="AB353" s="39"/>
      <c r="AC353" s="39"/>
      <c r="AD353" s="39"/>
      <c r="AE353" s="39"/>
      <c r="AT353" s="16" t="s">
        <v>143</v>
      </c>
      <c r="AU353" s="16" t="s">
        <v>85</v>
      </c>
    </row>
    <row r="354" s="2" customFormat="1">
      <c r="A354" s="39"/>
      <c r="B354" s="40"/>
      <c r="C354" s="41"/>
      <c r="D354" s="250" t="s">
        <v>145</v>
      </c>
      <c r="E354" s="41"/>
      <c r="F354" s="251" t="s">
        <v>526</v>
      </c>
      <c r="G354" s="41"/>
      <c r="H354" s="41"/>
      <c r="I354" s="247"/>
      <c r="J354" s="41"/>
      <c r="K354" s="41"/>
      <c r="L354" s="42"/>
      <c r="M354" s="248"/>
      <c r="N354" s="249"/>
      <c r="O354" s="92"/>
      <c r="P354" s="92"/>
      <c r="Q354" s="92"/>
      <c r="R354" s="92"/>
      <c r="S354" s="92"/>
      <c r="T354" s="93"/>
      <c r="U354" s="39"/>
      <c r="V354" s="39"/>
      <c r="W354" s="39"/>
      <c r="X354" s="39"/>
      <c r="Y354" s="39"/>
      <c r="Z354" s="39"/>
      <c r="AA354" s="39"/>
      <c r="AB354" s="39"/>
      <c r="AC354" s="39"/>
      <c r="AD354" s="39"/>
      <c r="AE354" s="39"/>
      <c r="AT354" s="16" t="s">
        <v>145</v>
      </c>
      <c r="AU354" s="16" t="s">
        <v>85</v>
      </c>
    </row>
    <row r="355" s="2" customFormat="1">
      <c r="A355" s="39"/>
      <c r="B355" s="40"/>
      <c r="C355" s="41"/>
      <c r="D355" s="245" t="s">
        <v>147</v>
      </c>
      <c r="E355" s="41"/>
      <c r="F355" s="252" t="s">
        <v>527</v>
      </c>
      <c r="G355" s="41"/>
      <c r="H355" s="41"/>
      <c r="I355" s="247"/>
      <c r="J355" s="41"/>
      <c r="K355" s="41"/>
      <c r="L355" s="42"/>
      <c r="M355" s="248"/>
      <c r="N355" s="249"/>
      <c r="O355" s="92"/>
      <c r="P355" s="92"/>
      <c r="Q355" s="92"/>
      <c r="R355" s="92"/>
      <c r="S355" s="92"/>
      <c r="T355" s="93"/>
      <c r="U355" s="39"/>
      <c r="V355" s="39"/>
      <c r="W355" s="39"/>
      <c r="X355" s="39"/>
      <c r="Y355" s="39"/>
      <c r="Z355" s="39"/>
      <c r="AA355" s="39"/>
      <c r="AB355" s="39"/>
      <c r="AC355" s="39"/>
      <c r="AD355" s="39"/>
      <c r="AE355" s="39"/>
      <c r="AT355" s="16" t="s">
        <v>147</v>
      </c>
      <c r="AU355" s="16" t="s">
        <v>85</v>
      </c>
    </row>
    <row r="356" s="2" customFormat="1" ht="24.15" customHeight="1">
      <c r="A356" s="39"/>
      <c r="B356" s="40"/>
      <c r="C356" s="232" t="s">
        <v>528</v>
      </c>
      <c r="D356" s="232" t="s">
        <v>137</v>
      </c>
      <c r="E356" s="233" t="s">
        <v>529</v>
      </c>
      <c r="F356" s="234" t="s">
        <v>530</v>
      </c>
      <c r="G356" s="235" t="s">
        <v>432</v>
      </c>
      <c r="H356" s="236">
        <v>12</v>
      </c>
      <c r="I356" s="237"/>
      <c r="J356" s="238">
        <f>ROUND(I356*H356,2)</f>
        <v>0</v>
      </c>
      <c r="K356" s="239"/>
      <c r="L356" s="42"/>
      <c r="M356" s="240" t="s">
        <v>1</v>
      </c>
      <c r="N356" s="241" t="s">
        <v>42</v>
      </c>
      <c r="O356" s="92"/>
      <c r="P356" s="242">
        <f>O356*H356</f>
        <v>0</v>
      </c>
      <c r="Q356" s="242">
        <v>0.0042199999999999998</v>
      </c>
      <c r="R356" s="242">
        <f>Q356*H356</f>
        <v>0.050639999999999998</v>
      </c>
      <c r="S356" s="242">
        <v>0</v>
      </c>
      <c r="T356" s="243">
        <f>S356*H356</f>
        <v>0</v>
      </c>
      <c r="U356" s="39"/>
      <c r="V356" s="39"/>
      <c r="W356" s="39"/>
      <c r="X356" s="39"/>
      <c r="Y356" s="39"/>
      <c r="Z356" s="39"/>
      <c r="AA356" s="39"/>
      <c r="AB356" s="39"/>
      <c r="AC356" s="39"/>
      <c r="AD356" s="39"/>
      <c r="AE356" s="39"/>
      <c r="AR356" s="244" t="s">
        <v>141</v>
      </c>
      <c r="AT356" s="244" t="s">
        <v>137</v>
      </c>
      <c r="AU356" s="244" t="s">
        <v>85</v>
      </c>
      <c r="AY356" s="16" t="s">
        <v>136</v>
      </c>
      <c r="BE356" s="144">
        <f>IF(N356="základní",J356,0)</f>
        <v>0</v>
      </c>
      <c r="BF356" s="144">
        <f>IF(N356="snížená",J356,0)</f>
        <v>0</v>
      </c>
      <c r="BG356" s="144">
        <f>IF(N356="zákl. přenesená",J356,0)</f>
        <v>0</v>
      </c>
      <c r="BH356" s="144">
        <f>IF(N356="sníž. přenesená",J356,0)</f>
        <v>0</v>
      </c>
      <c r="BI356" s="144">
        <f>IF(N356="nulová",J356,0)</f>
        <v>0</v>
      </c>
      <c r="BJ356" s="16" t="s">
        <v>85</v>
      </c>
      <c r="BK356" s="144">
        <f>ROUND(I356*H356,2)</f>
        <v>0</v>
      </c>
      <c r="BL356" s="16" t="s">
        <v>141</v>
      </c>
      <c r="BM356" s="244" t="s">
        <v>531</v>
      </c>
    </row>
    <row r="357" s="2" customFormat="1">
      <c r="A357" s="39"/>
      <c r="B357" s="40"/>
      <c r="C357" s="41"/>
      <c r="D357" s="245" t="s">
        <v>143</v>
      </c>
      <c r="E357" s="41"/>
      <c r="F357" s="246" t="s">
        <v>532</v>
      </c>
      <c r="G357" s="41"/>
      <c r="H357" s="41"/>
      <c r="I357" s="247"/>
      <c r="J357" s="41"/>
      <c r="K357" s="41"/>
      <c r="L357" s="42"/>
      <c r="M357" s="248"/>
      <c r="N357" s="249"/>
      <c r="O357" s="92"/>
      <c r="P357" s="92"/>
      <c r="Q357" s="92"/>
      <c r="R357" s="92"/>
      <c r="S357" s="92"/>
      <c r="T357" s="93"/>
      <c r="U357" s="39"/>
      <c r="V357" s="39"/>
      <c r="W357" s="39"/>
      <c r="X357" s="39"/>
      <c r="Y357" s="39"/>
      <c r="Z357" s="39"/>
      <c r="AA357" s="39"/>
      <c r="AB357" s="39"/>
      <c r="AC357" s="39"/>
      <c r="AD357" s="39"/>
      <c r="AE357" s="39"/>
      <c r="AT357" s="16" t="s">
        <v>143</v>
      </c>
      <c r="AU357" s="16" t="s">
        <v>85</v>
      </c>
    </row>
    <row r="358" s="2" customFormat="1">
      <c r="A358" s="39"/>
      <c r="B358" s="40"/>
      <c r="C358" s="41"/>
      <c r="D358" s="250" t="s">
        <v>145</v>
      </c>
      <c r="E358" s="41"/>
      <c r="F358" s="251" t="s">
        <v>533</v>
      </c>
      <c r="G358" s="41"/>
      <c r="H358" s="41"/>
      <c r="I358" s="247"/>
      <c r="J358" s="41"/>
      <c r="K358" s="41"/>
      <c r="L358" s="42"/>
      <c r="M358" s="248"/>
      <c r="N358" s="249"/>
      <c r="O358" s="92"/>
      <c r="P358" s="92"/>
      <c r="Q358" s="92"/>
      <c r="R358" s="92"/>
      <c r="S358" s="92"/>
      <c r="T358" s="93"/>
      <c r="U358" s="39"/>
      <c r="V358" s="39"/>
      <c r="W358" s="39"/>
      <c r="X358" s="39"/>
      <c r="Y358" s="39"/>
      <c r="Z358" s="39"/>
      <c r="AA358" s="39"/>
      <c r="AB358" s="39"/>
      <c r="AC358" s="39"/>
      <c r="AD358" s="39"/>
      <c r="AE358" s="39"/>
      <c r="AT358" s="16" t="s">
        <v>145</v>
      </c>
      <c r="AU358" s="16" t="s">
        <v>85</v>
      </c>
    </row>
    <row r="359" s="2" customFormat="1">
      <c r="A359" s="39"/>
      <c r="B359" s="40"/>
      <c r="C359" s="41"/>
      <c r="D359" s="245" t="s">
        <v>147</v>
      </c>
      <c r="E359" s="41"/>
      <c r="F359" s="252" t="s">
        <v>534</v>
      </c>
      <c r="G359" s="41"/>
      <c r="H359" s="41"/>
      <c r="I359" s="247"/>
      <c r="J359" s="41"/>
      <c r="K359" s="41"/>
      <c r="L359" s="42"/>
      <c r="M359" s="248"/>
      <c r="N359" s="249"/>
      <c r="O359" s="92"/>
      <c r="P359" s="92"/>
      <c r="Q359" s="92"/>
      <c r="R359" s="92"/>
      <c r="S359" s="92"/>
      <c r="T359" s="93"/>
      <c r="U359" s="39"/>
      <c r="V359" s="39"/>
      <c r="W359" s="39"/>
      <c r="X359" s="39"/>
      <c r="Y359" s="39"/>
      <c r="Z359" s="39"/>
      <c r="AA359" s="39"/>
      <c r="AB359" s="39"/>
      <c r="AC359" s="39"/>
      <c r="AD359" s="39"/>
      <c r="AE359" s="39"/>
      <c r="AT359" s="16" t="s">
        <v>147</v>
      </c>
      <c r="AU359" s="16" t="s">
        <v>85</v>
      </c>
    </row>
    <row r="360" s="2" customFormat="1" ht="24.15" customHeight="1">
      <c r="A360" s="39"/>
      <c r="B360" s="40"/>
      <c r="C360" s="232" t="s">
        <v>535</v>
      </c>
      <c r="D360" s="232" t="s">
        <v>137</v>
      </c>
      <c r="E360" s="233" t="s">
        <v>536</v>
      </c>
      <c r="F360" s="234" t="s">
        <v>537</v>
      </c>
      <c r="G360" s="235" t="s">
        <v>140</v>
      </c>
      <c r="H360" s="236">
        <v>1</v>
      </c>
      <c r="I360" s="237"/>
      <c r="J360" s="238">
        <f>ROUND(I360*H360,2)</f>
        <v>0</v>
      </c>
      <c r="K360" s="239"/>
      <c r="L360" s="42"/>
      <c r="M360" s="240" t="s">
        <v>1</v>
      </c>
      <c r="N360" s="241" t="s">
        <v>42</v>
      </c>
      <c r="O360" s="92"/>
      <c r="P360" s="242">
        <f>O360*H360</f>
        <v>0</v>
      </c>
      <c r="Q360" s="242">
        <v>2.6148799999999999</v>
      </c>
      <c r="R360" s="242">
        <f>Q360*H360</f>
        <v>2.6148799999999999</v>
      </c>
      <c r="S360" s="242">
        <v>0</v>
      </c>
      <c r="T360" s="243">
        <f>S360*H360</f>
        <v>0</v>
      </c>
      <c r="U360" s="39"/>
      <c r="V360" s="39"/>
      <c r="W360" s="39"/>
      <c r="X360" s="39"/>
      <c r="Y360" s="39"/>
      <c r="Z360" s="39"/>
      <c r="AA360" s="39"/>
      <c r="AB360" s="39"/>
      <c r="AC360" s="39"/>
      <c r="AD360" s="39"/>
      <c r="AE360" s="39"/>
      <c r="AR360" s="244" t="s">
        <v>141</v>
      </c>
      <c r="AT360" s="244" t="s">
        <v>137</v>
      </c>
      <c r="AU360" s="244" t="s">
        <v>85</v>
      </c>
      <c r="AY360" s="16" t="s">
        <v>136</v>
      </c>
      <c r="BE360" s="144">
        <f>IF(N360="základní",J360,0)</f>
        <v>0</v>
      </c>
      <c r="BF360" s="144">
        <f>IF(N360="snížená",J360,0)</f>
        <v>0</v>
      </c>
      <c r="BG360" s="144">
        <f>IF(N360="zákl. přenesená",J360,0)</f>
        <v>0</v>
      </c>
      <c r="BH360" s="144">
        <f>IF(N360="sníž. přenesená",J360,0)</f>
        <v>0</v>
      </c>
      <c r="BI360" s="144">
        <f>IF(N360="nulová",J360,0)</f>
        <v>0</v>
      </c>
      <c r="BJ360" s="16" t="s">
        <v>85</v>
      </c>
      <c r="BK360" s="144">
        <f>ROUND(I360*H360,2)</f>
        <v>0</v>
      </c>
      <c r="BL360" s="16" t="s">
        <v>141</v>
      </c>
      <c r="BM360" s="244" t="s">
        <v>538</v>
      </c>
    </row>
    <row r="361" s="2" customFormat="1">
      <c r="A361" s="39"/>
      <c r="B361" s="40"/>
      <c r="C361" s="41"/>
      <c r="D361" s="245" t="s">
        <v>143</v>
      </c>
      <c r="E361" s="41"/>
      <c r="F361" s="246" t="s">
        <v>539</v>
      </c>
      <c r="G361" s="41"/>
      <c r="H361" s="41"/>
      <c r="I361" s="247"/>
      <c r="J361" s="41"/>
      <c r="K361" s="41"/>
      <c r="L361" s="42"/>
      <c r="M361" s="248"/>
      <c r="N361" s="249"/>
      <c r="O361" s="92"/>
      <c r="P361" s="92"/>
      <c r="Q361" s="92"/>
      <c r="R361" s="92"/>
      <c r="S361" s="92"/>
      <c r="T361" s="93"/>
      <c r="U361" s="39"/>
      <c r="V361" s="39"/>
      <c r="W361" s="39"/>
      <c r="X361" s="39"/>
      <c r="Y361" s="39"/>
      <c r="Z361" s="39"/>
      <c r="AA361" s="39"/>
      <c r="AB361" s="39"/>
      <c r="AC361" s="39"/>
      <c r="AD361" s="39"/>
      <c r="AE361" s="39"/>
      <c r="AT361" s="16" t="s">
        <v>143</v>
      </c>
      <c r="AU361" s="16" t="s">
        <v>85</v>
      </c>
    </row>
    <row r="362" s="2" customFormat="1">
      <c r="A362" s="39"/>
      <c r="B362" s="40"/>
      <c r="C362" s="41"/>
      <c r="D362" s="250" t="s">
        <v>145</v>
      </c>
      <c r="E362" s="41"/>
      <c r="F362" s="251" t="s">
        <v>540</v>
      </c>
      <c r="G362" s="41"/>
      <c r="H362" s="41"/>
      <c r="I362" s="247"/>
      <c r="J362" s="41"/>
      <c r="K362" s="41"/>
      <c r="L362" s="42"/>
      <c r="M362" s="248"/>
      <c r="N362" s="249"/>
      <c r="O362" s="92"/>
      <c r="P362" s="92"/>
      <c r="Q362" s="92"/>
      <c r="R362" s="92"/>
      <c r="S362" s="92"/>
      <c r="T362" s="93"/>
      <c r="U362" s="39"/>
      <c r="V362" s="39"/>
      <c r="W362" s="39"/>
      <c r="X362" s="39"/>
      <c r="Y362" s="39"/>
      <c r="Z362" s="39"/>
      <c r="AA362" s="39"/>
      <c r="AB362" s="39"/>
      <c r="AC362" s="39"/>
      <c r="AD362" s="39"/>
      <c r="AE362" s="39"/>
      <c r="AT362" s="16" t="s">
        <v>145</v>
      </c>
      <c r="AU362" s="16" t="s">
        <v>85</v>
      </c>
    </row>
    <row r="363" s="2" customFormat="1">
      <c r="A363" s="39"/>
      <c r="B363" s="40"/>
      <c r="C363" s="41"/>
      <c r="D363" s="245" t="s">
        <v>147</v>
      </c>
      <c r="E363" s="41"/>
      <c r="F363" s="252" t="s">
        <v>541</v>
      </c>
      <c r="G363" s="41"/>
      <c r="H363" s="41"/>
      <c r="I363" s="247"/>
      <c r="J363" s="41"/>
      <c r="K363" s="41"/>
      <c r="L363" s="42"/>
      <c r="M363" s="248"/>
      <c r="N363" s="249"/>
      <c r="O363" s="92"/>
      <c r="P363" s="92"/>
      <c r="Q363" s="92"/>
      <c r="R363" s="92"/>
      <c r="S363" s="92"/>
      <c r="T363" s="93"/>
      <c r="U363" s="39"/>
      <c r="V363" s="39"/>
      <c r="W363" s="39"/>
      <c r="X363" s="39"/>
      <c r="Y363" s="39"/>
      <c r="Z363" s="39"/>
      <c r="AA363" s="39"/>
      <c r="AB363" s="39"/>
      <c r="AC363" s="39"/>
      <c r="AD363" s="39"/>
      <c r="AE363" s="39"/>
      <c r="AT363" s="16" t="s">
        <v>147</v>
      </c>
      <c r="AU363" s="16" t="s">
        <v>85</v>
      </c>
    </row>
    <row r="364" s="2" customFormat="1" ht="16.5" customHeight="1">
      <c r="A364" s="39"/>
      <c r="B364" s="40"/>
      <c r="C364" s="232" t="s">
        <v>542</v>
      </c>
      <c r="D364" s="232" t="s">
        <v>137</v>
      </c>
      <c r="E364" s="233" t="s">
        <v>543</v>
      </c>
      <c r="F364" s="234" t="s">
        <v>544</v>
      </c>
      <c r="G364" s="235" t="s">
        <v>545</v>
      </c>
      <c r="H364" s="236">
        <v>1</v>
      </c>
      <c r="I364" s="237"/>
      <c r="J364" s="238">
        <f>ROUND(I364*H364,2)</f>
        <v>0</v>
      </c>
      <c r="K364" s="239"/>
      <c r="L364" s="42"/>
      <c r="M364" s="240" t="s">
        <v>1</v>
      </c>
      <c r="N364" s="241" t="s">
        <v>42</v>
      </c>
      <c r="O364" s="92"/>
      <c r="P364" s="242">
        <f>O364*H364</f>
        <v>0</v>
      </c>
      <c r="Q364" s="242">
        <v>0</v>
      </c>
      <c r="R364" s="242">
        <f>Q364*H364</f>
        <v>0</v>
      </c>
      <c r="S364" s="242">
        <v>0</v>
      </c>
      <c r="T364" s="243">
        <f>S364*H364</f>
        <v>0</v>
      </c>
      <c r="U364" s="39"/>
      <c r="V364" s="39"/>
      <c r="W364" s="39"/>
      <c r="X364" s="39"/>
      <c r="Y364" s="39"/>
      <c r="Z364" s="39"/>
      <c r="AA364" s="39"/>
      <c r="AB364" s="39"/>
      <c r="AC364" s="39"/>
      <c r="AD364" s="39"/>
      <c r="AE364" s="39"/>
      <c r="AR364" s="244" t="s">
        <v>141</v>
      </c>
      <c r="AT364" s="244" t="s">
        <v>137</v>
      </c>
      <c r="AU364" s="244" t="s">
        <v>85</v>
      </c>
      <c r="AY364" s="16" t="s">
        <v>136</v>
      </c>
      <c r="BE364" s="144">
        <f>IF(N364="základní",J364,0)</f>
        <v>0</v>
      </c>
      <c r="BF364" s="144">
        <f>IF(N364="snížená",J364,0)</f>
        <v>0</v>
      </c>
      <c r="BG364" s="144">
        <f>IF(N364="zákl. přenesená",J364,0)</f>
        <v>0</v>
      </c>
      <c r="BH364" s="144">
        <f>IF(N364="sníž. přenesená",J364,0)</f>
        <v>0</v>
      </c>
      <c r="BI364" s="144">
        <f>IF(N364="nulová",J364,0)</f>
        <v>0</v>
      </c>
      <c r="BJ364" s="16" t="s">
        <v>85</v>
      </c>
      <c r="BK364" s="144">
        <f>ROUND(I364*H364,2)</f>
        <v>0</v>
      </c>
      <c r="BL364" s="16" t="s">
        <v>141</v>
      </c>
      <c r="BM364" s="244" t="s">
        <v>546</v>
      </c>
    </row>
    <row r="365" s="2" customFormat="1">
      <c r="A365" s="39"/>
      <c r="B365" s="40"/>
      <c r="C365" s="41"/>
      <c r="D365" s="245" t="s">
        <v>143</v>
      </c>
      <c r="E365" s="41"/>
      <c r="F365" s="246" t="s">
        <v>544</v>
      </c>
      <c r="G365" s="41"/>
      <c r="H365" s="41"/>
      <c r="I365" s="247"/>
      <c r="J365" s="41"/>
      <c r="K365" s="41"/>
      <c r="L365" s="42"/>
      <c r="M365" s="248"/>
      <c r="N365" s="249"/>
      <c r="O365" s="92"/>
      <c r="P365" s="92"/>
      <c r="Q365" s="92"/>
      <c r="R365" s="92"/>
      <c r="S365" s="92"/>
      <c r="T365" s="93"/>
      <c r="U365" s="39"/>
      <c r="V365" s="39"/>
      <c r="W365" s="39"/>
      <c r="X365" s="39"/>
      <c r="Y365" s="39"/>
      <c r="Z365" s="39"/>
      <c r="AA365" s="39"/>
      <c r="AB365" s="39"/>
      <c r="AC365" s="39"/>
      <c r="AD365" s="39"/>
      <c r="AE365" s="39"/>
      <c r="AT365" s="16" t="s">
        <v>143</v>
      </c>
      <c r="AU365" s="16" t="s">
        <v>85</v>
      </c>
    </row>
    <row r="366" s="2" customFormat="1" ht="33" customHeight="1">
      <c r="A366" s="39"/>
      <c r="B366" s="40"/>
      <c r="C366" s="232" t="s">
        <v>547</v>
      </c>
      <c r="D366" s="232" t="s">
        <v>137</v>
      </c>
      <c r="E366" s="233" t="s">
        <v>548</v>
      </c>
      <c r="F366" s="234" t="s">
        <v>549</v>
      </c>
      <c r="G366" s="235" t="s">
        <v>186</v>
      </c>
      <c r="H366" s="236">
        <v>135.84</v>
      </c>
      <c r="I366" s="237"/>
      <c r="J366" s="238">
        <f>ROUND(I366*H366,2)</f>
        <v>0</v>
      </c>
      <c r="K366" s="239"/>
      <c r="L366" s="42"/>
      <c r="M366" s="240" t="s">
        <v>1</v>
      </c>
      <c r="N366" s="241" t="s">
        <v>42</v>
      </c>
      <c r="O366" s="92"/>
      <c r="P366" s="242">
        <f>O366*H366</f>
        <v>0</v>
      </c>
      <c r="Q366" s="242">
        <v>1.6299999999999999</v>
      </c>
      <c r="R366" s="242">
        <f>Q366*H366</f>
        <v>221.41919999999999</v>
      </c>
      <c r="S366" s="242">
        <v>0</v>
      </c>
      <c r="T366" s="243">
        <f>S366*H366</f>
        <v>0</v>
      </c>
      <c r="U366" s="39"/>
      <c r="V366" s="39"/>
      <c r="W366" s="39"/>
      <c r="X366" s="39"/>
      <c r="Y366" s="39"/>
      <c r="Z366" s="39"/>
      <c r="AA366" s="39"/>
      <c r="AB366" s="39"/>
      <c r="AC366" s="39"/>
      <c r="AD366" s="39"/>
      <c r="AE366" s="39"/>
      <c r="AR366" s="244" t="s">
        <v>201</v>
      </c>
      <c r="AT366" s="244" t="s">
        <v>137</v>
      </c>
      <c r="AU366" s="244" t="s">
        <v>85</v>
      </c>
      <c r="AY366" s="16" t="s">
        <v>136</v>
      </c>
      <c r="BE366" s="144">
        <f>IF(N366="základní",J366,0)</f>
        <v>0</v>
      </c>
      <c r="BF366" s="144">
        <f>IF(N366="snížená",J366,0)</f>
        <v>0</v>
      </c>
      <c r="BG366" s="144">
        <f>IF(N366="zákl. přenesená",J366,0)</f>
        <v>0</v>
      </c>
      <c r="BH366" s="144">
        <f>IF(N366="sníž. přenesená",J366,0)</f>
        <v>0</v>
      </c>
      <c r="BI366" s="144">
        <f>IF(N366="nulová",J366,0)</f>
        <v>0</v>
      </c>
      <c r="BJ366" s="16" t="s">
        <v>85</v>
      </c>
      <c r="BK366" s="144">
        <f>ROUND(I366*H366,2)</f>
        <v>0</v>
      </c>
      <c r="BL366" s="16" t="s">
        <v>201</v>
      </c>
      <c r="BM366" s="244" t="s">
        <v>550</v>
      </c>
    </row>
    <row r="367" s="2" customFormat="1">
      <c r="A367" s="39"/>
      <c r="B367" s="40"/>
      <c r="C367" s="41"/>
      <c r="D367" s="245" t="s">
        <v>143</v>
      </c>
      <c r="E367" s="41"/>
      <c r="F367" s="246" t="s">
        <v>551</v>
      </c>
      <c r="G367" s="41"/>
      <c r="H367" s="41"/>
      <c r="I367" s="247"/>
      <c r="J367" s="41"/>
      <c r="K367" s="41"/>
      <c r="L367" s="42"/>
      <c r="M367" s="248"/>
      <c r="N367" s="249"/>
      <c r="O367" s="92"/>
      <c r="P367" s="92"/>
      <c r="Q367" s="92"/>
      <c r="R367" s="92"/>
      <c r="S367" s="92"/>
      <c r="T367" s="93"/>
      <c r="U367" s="39"/>
      <c r="V367" s="39"/>
      <c r="W367" s="39"/>
      <c r="X367" s="39"/>
      <c r="Y367" s="39"/>
      <c r="Z367" s="39"/>
      <c r="AA367" s="39"/>
      <c r="AB367" s="39"/>
      <c r="AC367" s="39"/>
      <c r="AD367" s="39"/>
      <c r="AE367" s="39"/>
      <c r="AT367" s="16" t="s">
        <v>143</v>
      </c>
      <c r="AU367" s="16" t="s">
        <v>85</v>
      </c>
    </row>
    <row r="368" s="2" customFormat="1">
      <c r="A368" s="39"/>
      <c r="B368" s="40"/>
      <c r="C368" s="41"/>
      <c r="D368" s="250" t="s">
        <v>145</v>
      </c>
      <c r="E368" s="41"/>
      <c r="F368" s="251" t="s">
        <v>552</v>
      </c>
      <c r="G368" s="41"/>
      <c r="H368" s="41"/>
      <c r="I368" s="247"/>
      <c r="J368" s="41"/>
      <c r="K368" s="41"/>
      <c r="L368" s="42"/>
      <c r="M368" s="248"/>
      <c r="N368" s="249"/>
      <c r="O368" s="92"/>
      <c r="P368" s="92"/>
      <c r="Q368" s="92"/>
      <c r="R368" s="92"/>
      <c r="S368" s="92"/>
      <c r="T368" s="93"/>
      <c r="U368" s="39"/>
      <c r="V368" s="39"/>
      <c r="W368" s="39"/>
      <c r="X368" s="39"/>
      <c r="Y368" s="39"/>
      <c r="Z368" s="39"/>
      <c r="AA368" s="39"/>
      <c r="AB368" s="39"/>
      <c r="AC368" s="39"/>
      <c r="AD368" s="39"/>
      <c r="AE368" s="39"/>
      <c r="AT368" s="16" t="s">
        <v>145</v>
      </c>
      <c r="AU368" s="16" t="s">
        <v>85</v>
      </c>
    </row>
    <row r="369" s="2" customFormat="1">
      <c r="A369" s="39"/>
      <c r="B369" s="40"/>
      <c r="C369" s="41"/>
      <c r="D369" s="245" t="s">
        <v>147</v>
      </c>
      <c r="E369" s="41"/>
      <c r="F369" s="252" t="s">
        <v>553</v>
      </c>
      <c r="G369" s="41"/>
      <c r="H369" s="41"/>
      <c r="I369" s="247"/>
      <c r="J369" s="41"/>
      <c r="K369" s="41"/>
      <c r="L369" s="42"/>
      <c r="M369" s="248"/>
      <c r="N369" s="249"/>
      <c r="O369" s="92"/>
      <c r="P369" s="92"/>
      <c r="Q369" s="92"/>
      <c r="R369" s="92"/>
      <c r="S369" s="92"/>
      <c r="T369" s="93"/>
      <c r="U369" s="39"/>
      <c r="V369" s="39"/>
      <c r="W369" s="39"/>
      <c r="X369" s="39"/>
      <c r="Y369" s="39"/>
      <c r="Z369" s="39"/>
      <c r="AA369" s="39"/>
      <c r="AB369" s="39"/>
      <c r="AC369" s="39"/>
      <c r="AD369" s="39"/>
      <c r="AE369" s="39"/>
      <c r="AT369" s="16" t="s">
        <v>147</v>
      </c>
      <c r="AU369" s="16" t="s">
        <v>85</v>
      </c>
    </row>
    <row r="370" s="13" customFormat="1">
      <c r="A370" s="13"/>
      <c r="B370" s="253"/>
      <c r="C370" s="254"/>
      <c r="D370" s="245" t="s">
        <v>219</v>
      </c>
      <c r="E370" s="255" t="s">
        <v>1</v>
      </c>
      <c r="F370" s="256" t="s">
        <v>554</v>
      </c>
      <c r="G370" s="254"/>
      <c r="H370" s="257">
        <v>135.84</v>
      </c>
      <c r="I370" s="258"/>
      <c r="J370" s="254"/>
      <c r="K370" s="254"/>
      <c r="L370" s="259"/>
      <c r="M370" s="260"/>
      <c r="N370" s="261"/>
      <c r="O370" s="261"/>
      <c r="P370" s="261"/>
      <c r="Q370" s="261"/>
      <c r="R370" s="261"/>
      <c r="S370" s="261"/>
      <c r="T370" s="262"/>
      <c r="U370" s="13"/>
      <c r="V370" s="13"/>
      <c r="W370" s="13"/>
      <c r="X370" s="13"/>
      <c r="Y370" s="13"/>
      <c r="Z370" s="13"/>
      <c r="AA370" s="13"/>
      <c r="AB370" s="13"/>
      <c r="AC370" s="13"/>
      <c r="AD370" s="13"/>
      <c r="AE370" s="13"/>
      <c r="AT370" s="263" t="s">
        <v>219</v>
      </c>
      <c r="AU370" s="263" t="s">
        <v>85</v>
      </c>
      <c r="AV370" s="13" t="s">
        <v>87</v>
      </c>
      <c r="AW370" s="13" t="s">
        <v>32</v>
      </c>
      <c r="AX370" s="13" t="s">
        <v>85</v>
      </c>
      <c r="AY370" s="263" t="s">
        <v>136</v>
      </c>
    </row>
    <row r="371" s="2" customFormat="1" ht="37.8" customHeight="1">
      <c r="A371" s="39"/>
      <c r="B371" s="40"/>
      <c r="C371" s="264" t="s">
        <v>555</v>
      </c>
      <c r="D371" s="264" t="s">
        <v>278</v>
      </c>
      <c r="E371" s="265" t="s">
        <v>556</v>
      </c>
      <c r="F371" s="266" t="s">
        <v>557</v>
      </c>
      <c r="G371" s="267" t="s">
        <v>432</v>
      </c>
      <c r="H371" s="268">
        <v>1171</v>
      </c>
      <c r="I371" s="269"/>
      <c r="J371" s="270">
        <f>ROUND(I371*H371,2)</f>
        <v>0</v>
      </c>
      <c r="K371" s="271"/>
      <c r="L371" s="272"/>
      <c r="M371" s="273" t="s">
        <v>1</v>
      </c>
      <c r="N371" s="274" t="s">
        <v>42</v>
      </c>
      <c r="O371" s="92"/>
      <c r="P371" s="242">
        <f>O371*H371</f>
        <v>0</v>
      </c>
      <c r="Q371" s="242">
        <v>0.00048000000000000001</v>
      </c>
      <c r="R371" s="242">
        <f>Q371*H371</f>
        <v>0.56208000000000002</v>
      </c>
      <c r="S371" s="242">
        <v>0</v>
      </c>
      <c r="T371" s="243">
        <f>S371*H371</f>
        <v>0</v>
      </c>
      <c r="U371" s="39"/>
      <c r="V371" s="39"/>
      <c r="W371" s="39"/>
      <c r="X371" s="39"/>
      <c r="Y371" s="39"/>
      <c r="Z371" s="39"/>
      <c r="AA371" s="39"/>
      <c r="AB371" s="39"/>
      <c r="AC371" s="39"/>
      <c r="AD371" s="39"/>
      <c r="AE371" s="39"/>
      <c r="AR371" s="244" t="s">
        <v>201</v>
      </c>
      <c r="AT371" s="244" t="s">
        <v>278</v>
      </c>
      <c r="AU371" s="244" t="s">
        <v>85</v>
      </c>
      <c r="AY371" s="16" t="s">
        <v>136</v>
      </c>
      <c r="BE371" s="144">
        <f>IF(N371="základní",J371,0)</f>
        <v>0</v>
      </c>
      <c r="BF371" s="144">
        <f>IF(N371="snížená",J371,0)</f>
        <v>0</v>
      </c>
      <c r="BG371" s="144">
        <f>IF(N371="zákl. přenesená",J371,0)</f>
        <v>0</v>
      </c>
      <c r="BH371" s="144">
        <f>IF(N371="sníž. přenesená",J371,0)</f>
        <v>0</v>
      </c>
      <c r="BI371" s="144">
        <f>IF(N371="nulová",J371,0)</f>
        <v>0</v>
      </c>
      <c r="BJ371" s="16" t="s">
        <v>85</v>
      </c>
      <c r="BK371" s="144">
        <f>ROUND(I371*H371,2)</f>
        <v>0</v>
      </c>
      <c r="BL371" s="16" t="s">
        <v>201</v>
      </c>
      <c r="BM371" s="244" t="s">
        <v>558</v>
      </c>
    </row>
    <row r="372" s="2" customFormat="1">
      <c r="A372" s="39"/>
      <c r="B372" s="40"/>
      <c r="C372" s="41"/>
      <c r="D372" s="245" t="s">
        <v>143</v>
      </c>
      <c r="E372" s="41"/>
      <c r="F372" s="246" t="s">
        <v>557</v>
      </c>
      <c r="G372" s="41"/>
      <c r="H372" s="41"/>
      <c r="I372" s="247"/>
      <c r="J372" s="41"/>
      <c r="K372" s="41"/>
      <c r="L372" s="42"/>
      <c r="M372" s="248"/>
      <c r="N372" s="249"/>
      <c r="O372" s="92"/>
      <c r="P372" s="92"/>
      <c r="Q372" s="92"/>
      <c r="R372" s="92"/>
      <c r="S372" s="92"/>
      <c r="T372" s="93"/>
      <c r="U372" s="39"/>
      <c r="V372" s="39"/>
      <c r="W372" s="39"/>
      <c r="X372" s="39"/>
      <c r="Y372" s="39"/>
      <c r="Z372" s="39"/>
      <c r="AA372" s="39"/>
      <c r="AB372" s="39"/>
      <c r="AC372" s="39"/>
      <c r="AD372" s="39"/>
      <c r="AE372" s="39"/>
      <c r="AT372" s="16" t="s">
        <v>143</v>
      </c>
      <c r="AU372" s="16" t="s">
        <v>85</v>
      </c>
    </row>
    <row r="373" s="2" customFormat="1" ht="21.75" customHeight="1">
      <c r="A373" s="39"/>
      <c r="B373" s="40"/>
      <c r="C373" s="232" t="s">
        <v>559</v>
      </c>
      <c r="D373" s="232" t="s">
        <v>137</v>
      </c>
      <c r="E373" s="233" t="s">
        <v>560</v>
      </c>
      <c r="F373" s="234" t="s">
        <v>561</v>
      </c>
      <c r="G373" s="235" t="s">
        <v>432</v>
      </c>
      <c r="H373" s="236">
        <v>11.4</v>
      </c>
      <c r="I373" s="237"/>
      <c r="J373" s="238">
        <f>ROUND(I373*H373,2)</f>
        <v>0</v>
      </c>
      <c r="K373" s="239"/>
      <c r="L373" s="42"/>
      <c r="M373" s="240" t="s">
        <v>1</v>
      </c>
      <c r="N373" s="241" t="s">
        <v>42</v>
      </c>
      <c r="O373" s="92"/>
      <c r="P373" s="242">
        <f>O373*H373</f>
        <v>0</v>
      </c>
      <c r="Q373" s="242">
        <v>0.00012999999999999999</v>
      </c>
      <c r="R373" s="242">
        <f>Q373*H373</f>
        <v>0.0014819999999999998</v>
      </c>
      <c r="S373" s="242">
        <v>0</v>
      </c>
      <c r="T373" s="243">
        <f>S373*H373</f>
        <v>0</v>
      </c>
      <c r="U373" s="39"/>
      <c r="V373" s="39"/>
      <c r="W373" s="39"/>
      <c r="X373" s="39"/>
      <c r="Y373" s="39"/>
      <c r="Z373" s="39"/>
      <c r="AA373" s="39"/>
      <c r="AB373" s="39"/>
      <c r="AC373" s="39"/>
      <c r="AD373" s="39"/>
      <c r="AE373" s="39"/>
      <c r="AR373" s="244" t="s">
        <v>141</v>
      </c>
      <c r="AT373" s="244" t="s">
        <v>137</v>
      </c>
      <c r="AU373" s="244" t="s">
        <v>85</v>
      </c>
      <c r="AY373" s="16" t="s">
        <v>136</v>
      </c>
      <c r="BE373" s="144">
        <f>IF(N373="základní",J373,0)</f>
        <v>0</v>
      </c>
      <c r="BF373" s="144">
        <f>IF(N373="snížená",J373,0)</f>
        <v>0</v>
      </c>
      <c r="BG373" s="144">
        <f>IF(N373="zákl. přenesená",J373,0)</f>
        <v>0</v>
      </c>
      <c r="BH373" s="144">
        <f>IF(N373="sníž. přenesená",J373,0)</f>
        <v>0</v>
      </c>
      <c r="BI373" s="144">
        <f>IF(N373="nulová",J373,0)</f>
        <v>0</v>
      </c>
      <c r="BJ373" s="16" t="s">
        <v>85</v>
      </c>
      <c r="BK373" s="144">
        <f>ROUND(I373*H373,2)</f>
        <v>0</v>
      </c>
      <c r="BL373" s="16" t="s">
        <v>141</v>
      </c>
      <c r="BM373" s="244" t="s">
        <v>562</v>
      </c>
    </row>
    <row r="374" s="2" customFormat="1">
      <c r="A374" s="39"/>
      <c r="B374" s="40"/>
      <c r="C374" s="41"/>
      <c r="D374" s="245" t="s">
        <v>143</v>
      </c>
      <c r="E374" s="41"/>
      <c r="F374" s="246" t="s">
        <v>563</v>
      </c>
      <c r="G374" s="41"/>
      <c r="H374" s="41"/>
      <c r="I374" s="247"/>
      <c r="J374" s="41"/>
      <c r="K374" s="41"/>
      <c r="L374" s="42"/>
      <c r="M374" s="248"/>
      <c r="N374" s="249"/>
      <c r="O374" s="92"/>
      <c r="P374" s="92"/>
      <c r="Q374" s="92"/>
      <c r="R374" s="92"/>
      <c r="S374" s="92"/>
      <c r="T374" s="93"/>
      <c r="U374" s="39"/>
      <c r="V374" s="39"/>
      <c r="W374" s="39"/>
      <c r="X374" s="39"/>
      <c r="Y374" s="39"/>
      <c r="Z374" s="39"/>
      <c r="AA374" s="39"/>
      <c r="AB374" s="39"/>
      <c r="AC374" s="39"/>
      <c r="AD374" s="39"/>
      <c r="AE374" s="39"/>
      <c r="AT374" s="16" t="s">
        <v>143</v>
      </c>
      <c r="AU374" s="16" t="s">
        <v>85</v>
      </c>
    </row>
    <row r="375" s="2" customFormat="1">
      <c r="A375" s="39"/>
      <c r="B375" s="40"/>
      <c r="C375" s="41"/>
      <c r="D375" s="250" t="s">
        <v>145</v>
      </c>
      <c r="E375" s="41"/>
      <c r="F375" s="251" t="s">
        <v>564</v>
      </c>
      <c r="G375" s="41"/>
      <c r="H375" s="41"/>
      <c r="I375" s="247"/>
      <c r="J375" s="41"/>
      <c r="K375" s="41"/>
      <c r="L375" s="42"/>
      <c r="M375" s="248"/>
      <c r="N375" s="249"/>
      <c r="O375" s="92"/>
      <c r="P375" s="92"/>
      <c r="Q375" s="92"/>
      <c r="R375" s="92"/>
      <c r="S375" s="92"/>
      <c r="T375" s="93"/>
      <c r="U375" s="39"/>
      <c r="V375" s="39"/>
      <c r="W375" s="39"/>
      <c r="X375" s="39"/>
      <c r="Y375" s="39"/>
      <c r="Z375" s="39"/>
      <c r="AA375" s="39"/>
      <c r="AB375" s="39"/>
      <c r="AC375" s="39"/>
      <c r="AD375" s="39"/>
      <c r="AE375" s="39"/>
      <c r="AT375" s="16" t="s">
        <v>145</v>
      </c>
      <c r="AU375" s="16" t="s">
        <v>85</v>
      </c>
    </row>
    <row r="376" s="12" customFormat="1" ht="22.8" customHeight="1">
      <c r="A376" s="12"/>
      <c r="B376" s="218"/>
      <c r="C376" s="219"/>
      <c r="D376" s="220" t="s">
        <v>76</v>
      </c>
      <c r="E376" s="286" t="s">
        <v>198</v>
      </c>
      <c r="F376" s="286" t="s">
        <v>565</v>
      </c>
      <c r="G376" s="219"/>
      <c r="H376" s="219"/>
      <c r="I376" s="222"/>
      <c r="J376" s="287">
        <f>BK376</f>
        <v>0</v>
      </c>
      <c r="K376" s="219"/>
      <c r="L376" s="224"/>
      <c r="M376" s="225"/>
      <c r="N376" s="226"/>
      <c r="O376" s="226"/>
      <c r="P376" s="227">
        <f>SUM(P377:P403)</f>
        <v>0</v>
      </c>
      <c r="Q376" s="226"/>
      <c r="R376" s="227">
        <f>SUM(R377:R403)</f>
        <v>63.51809999999999</v>
      </c>
      <c r="S376" s="226"/>
      <c r="T376" s="228">
        <f>SUM(T377:T403)</f>
        <v>17.640000000000001</v>
      </c>
      <c r="U376" s="12"/>
      <c r="V376" s="12"/>
      <c r="W376" s="12"/>
      <c r="X376" s="12"/>
      <c r="Y376" s="12"/>
      <c r="Z376" s="12"/>
      <c r="AA376" s="12"/>
      <c r="AB376" s="12"/>
      <c r="AC376" s="12"/>
      <c r="AD376" s="12"/>
      <c r="AE376" s="12"/>
      <c r="AR376" s="229" t="s">
        <v>85</v>
      </c>
      <c r="AT376" s="230" t="s">
        <v>76</v>
      </c>
      <c r="AU376" s="230" t="s">
        <v>85</v>
      </c>
      <c r="AY376" s="229" t="s">
        <v>136</v>
      </c>
      <c r="BK376" s="231">
        <f>SUM(BK377:BK403)</f>
        <v>0</v>
      </c>
    </row>
    <row r="377" s="2" customFormat="1" ht="24.15" customHeight="1">
      <c r="A377" s="39"/>
      <c r="B377" s="40"/>
      <c r="C377" s="232" t="s">
        <v>566</v>
      </c>
      <c r="D377" s="232" t="s">
        <v>137</v>
      </c>
      <c r="E377" s="233" t="s">
        <v>567</v>
      </c>
      <c r="F377" s="234" t="s">
        <v>568</v>
      </c>
      <c r="G377" s="235" t="s">
        <v>140</v>
      </c>
      <c r="H377" s="236">
        <v>20</v>
      </c>
      <c r="I377" s="237"/>
      <c r="J377" s="238">
        <f>ROUND(I377*H377,2)</f>
        <v>0</v>
      </c>
      <c r="K377" s="239"/>
      <c r="L377" s="42"/>
      <c r="M377" s="240" t="s">
        <v>1</v>
      </c>
      <c r="N377" s="241" t="s">
        <v>42</v>
      </c>
      <c r="O377" s="92"/>
      <c r="P377" s="242">
        <f>O377*H377</f>
        <v>0</v>
      </c>
      <c r="Q377" s="242">
        <v>0.0023800000000000002</v>
      </c>
      <c r="R377" s="242">
        <f>Q377*H377</f>
        <v>0.047600000000000003</v>
      </c>
      <c r="S377" s="242">
        <v>0</v>
      </c>
      <c r="T377" s="243">
        <f>S377*H377</f>
        <v>0</v>
      </c>
      <c r="U377" s="39"/>
      <c r="V377" s="39"/>
      <c r="W377" s="39"/>
      <c r="X377" s="39"/>
      <c r="Y377" s="39"/>
      <c r="Z377" s="39"/>
      <c r="AA377" s="39"/>
      <c r="AB377" s="39"/>
      <c r="AC377" s="39"/>
      <c r="AD377" s="39"/>
      <c r="AE377" s="39"/>
      <c r="AR377" s="244" t="s">
        <v>141</v>
      </c>
      <c r="AT377" s="244" t="s">
        <v>137</v>
      </c>
      <c r="AU377" s="244" t="s">
        <v>87</v>
      </c>
      <c r="AY377" s="16" t="s">
        <v>136</v>
      </c>
      <c r="BE377" s="144">
        <f>IF(N377="základní",J377,0)</f>
        <v>0</v>
      </c>
      <c r="BF377" s="144">
        <f>IF(N377="snížená",J377,0)</f>
        <v>0</v>
      </c>
      <c r="BG377" s="144">
        <f>IF(N377="zákl. přenesená",J377,0)</f>
        <v>0</v>
      </c>
      <c r="BH377" s="144">
        <f>IF(N377="sníž. přenesená",J377,0)</f>
        <v>0</v>
      </c>
      <c r="BI377" s="144">
        <f>IF(N377="nulová",J377,0)</f>
        <v>0</v>
      </c>
      <c r="BJ377" s="16" t="s">
        <v>85</v>
      </c>
      <c r="BK377" s="144">
        <f>ROUND(I377*H377,2)</f>
        <v>0</v>
      </c>
      <c r="BL377" s="16" t="s">
        <v>141</v>
      </c>
      <c r="BM377" s="244" t="s">
        <v>569</v>
      </c>
    </row>
    <row r="378" s="2" customFormat="1">
      <c r="A378" s="39"/>
      <c r="B378" s="40"/>
      <c r="C378" s="41"/>
      <c r="D378" s="245" t="s">
        <v>143</v>
      </c>
      <c r="E378" s="41"/>
      <c r="F378" s="246" t="s">
        <v>570</v>
      </c>
      <c r="G378" s="41"/>
      <c r="H378" s="41"/>
      <c r="I378" s="247"/>
      <c r="J378" s="41"/>
      <c r="K378" s="41"/>
      <c r="L378" s="42"/>
      <c r="M378" s="248"/>
      <c r="N378" s="249"/>
      <c r="O378" s="92"/>
      <c r="P378" s="92"/>
      <c r="Q378" s="92"/>
      <c r="R378" s="92"/>
      <c r="S378" s="92"/>
      <c r="T378" s="93"/>
      <c r="U378" s="39"/>
      <c r="V378" s="39"/>
      <c r="W378" s="39"/>
      <c r="X378" s="39"/>
      <c r="Y378" s="39"/>
      <c r="Z378" s="39"/>
      <c r="AA378" s="39"/>
      <c r="AB378" s="39"/>
      <c r="AC378" s="39"/>
      <c r="AD378" s="39"/>
      <c r="AE378" s="39"/>
      <c r="AT378" s="16" t="s">
        <v>143</v>
      </c>
      <c r="AU378" s="16" t="s">
        <v>87</v>
      </c>
    </row>
    <row r="379" s="2" customFormat="1">
      <c r="A379" s="39"/>
      <c r="B379" s="40"/>
      <c r="C379" s="41"/>
      <c r="D379" s="250" t="s">
        <v>145</v>
      </c>
      <c r="E379" s="41"/>
      <c r="F379" s="251" t="s">
        <v>571</v>
      </c>
      <c r="G379" s="41"/>
      <c r="H379" s="41"/>
      <c r="I379" s="247"/>
      <c r="J379" s="41"/>
      <c r="K379" s="41"/>
      <c r="L379" s="42"/>
      <c r="M379" s="248"/>
      <c r="N379" s="249"/>
      <c r="O379" s="92"/>
      <c r="P379" s="92"/>
      <c r="Q379" s="92"/>
      <c r="R379" s="92"/>
      <c r="S379" s="92"/>
      <c r="T379" s="93"/>
      <c r="U379" s="39"/>
      <c r="V379" s="39"/>
      <c r="W379" s="39"/>
      <c r="X379" s="39"/>
      <c r="Y379" s="39"/>
      <c r="Z379" s="39"/>
      <c r="AA379" s="39"/>
      <c r="AB379" s="39"/>
      <c r="AC379" s="39"/>
      <c r="AD379" s="39"/>
      <c r="AE379" s="39"/>
      <c r="AT379" s="16" t="s">
        <v>145</v>
      </c>
      <c r="AU379" s="16" t="s">
        <v>87</v>
      </c>
    </row>
    <row r="380" s="2" customFormat="1">
      <c r="A380" s="39"/>
      <c r="B380" s="40"/>
      <c r="C380" s="41"/>
      <c r="D380" s="245" t="s">
        <v>147</v>
      </c>
      <c r="E380" s="41"/>
      <c r="F380" s="252" t="s">
        <v>572</v>
      </c>
      <c r="G380" s="41"/>
      <c r="H380" s="41"/>
      <c r="I380" s="247"/>
      <c r="J380" s="41"/>
      <c r="K380" s="41"/>
      <c r="L380" s="42"/>
      <c r="M380" s="248"/>
      <c r="N380" s="249"/>
      <c r="O380" s="92"/>
      <c r="P380" s="92"/>
      <c r="Q380" s="92"/>
      <c r="R380" s="92"/>
      <c r="S380" s="92"/>
      <c r="T380" s="93"/>
      <c r="U380" s="39"/>
      <c r="V380" s="39"/>
      <c r="W380" s="39"/>
      <c r="X380" s="39"/>
      <c r="Y380" s="39"/>
      <c r="Z380" s="39"/>
      <c r="AA380" s="39"/>
      <c r="AB380" s="39"/>
      <c r="AC380" s="39"/>
      <c r="AD380" s="39"/>
      <c r="AE380" s="39"/>
      <c r="AT380" s="16" t="s">
        <v>147</v>
      </c>
      <c r="AU380" s="16" t="s">
        <v>87</v>
      </c>
    </row>
    <row r="381" s="2" customFormat="1" ht="16.5" customHeight="1">
      <c r="A381" s="39"/>
      <c r="B381" s="40"/>
      <c r="C381" s="264" t="s">
        <v>573</v>
      </c>
      <c r="D381" s="264" t="s">
        <v>278</v>
      </c>
      <c r="E381" s="265" t="s">
        <v>574</v>
      </c>
      <c r="F381" s="266" t="s">
        <v>575</v>
      </c>
      <c r="G381" s="267" t="s">
        <v>432</v>
      </c>
      <c r="H381" s="268">
        <v>513</v>
      </c>
      <c r="I381" s="269"/>
      <c r="J381" s="270">
        <f>ROUND(I381*H381,2)</f>
        <v>0</v>
      </c>
      <c r="K381" s="271"/>
      <c r="L381" s="272"/>
      <c r="M381" s="273" t="s">
        <v>1</v>
      </c>
      <c r="N381" s="274" t="s">
        <v>42</v>
      </c>
      <c r="O381" s="92"/>
      <c r="P381" s="242">
        <f>O381*H381</f>
        <v>0</v>
      </c>
      <c r="Q381" s="242">
        <v>0.0167</v>
      </c>
      <c r="R381" s="242">
        <f>Q381*H381</f>
        <v>8.5670999999999999</v>
      </c>
      <c r="S381" s="242">
        <v>0</v>
      </c>
      <c r="T381" s="243">
        <f>S381*H381</f>
        <v>0</v>
      </c>
      <c r="U381" s="39"/>
      <c r="V381" s="39"/>
      <c r="W381" s="39"/>
      <c r="X381" s="39"/>
      <c r="Y381" s="39"/>
      <c r="Z381" s="39"/>
      <c r="AA381" s="39"/>
      <c r="AB381" s="39"/>
      <c r="AC381" s="39"/>
      <c r="AD381" s="39"/>
      <c r="AE381" s="39"/>
      <c r="AR381" s="244" t="s">
        <v>201</v>
      </c>
      <c r="AT381" s="244" t="s">
        <v>278</v>
      </c>
      <c r="AU381" s="244" t="s">
        <v>87</v>
      </c>
      <c r="AY381" s="16" t="s">
        <v>136</v>
      </c>
      <c r="BE381" s="144">
        <f>IF(N381="základní",J381,0)</f>
        <v>0</v>
      </c>
      <c r="BF381" s="144">
        <f>IF(N381="snížená",J381,0)</f>
        <v>0</v>
      </c>
      <c r="BG381" s="144">
        <f>IF(N381="zákl. přenesená",J381,0)</f>
        <v>0</v>
      </c>
      <c r="BH381" s="144">
        <f>IF(N381="sníž. přenesená",J381,0)</f>
        <v>0</v>
      </c>
      <c r="BI381" s="144">
        <f>IF(N381="nulová",J381,0)</f>
        <v>0</v>
      </c>
      <c r="BJ381" s="16" t="s">
        <v>85</v>
      </c>
      <c r="BK381" s="144">
        <f>ROUND(I381*H381,2)</f>
        <v>0</v>
      </c>
      <c r="BL381" s="16" t="s">
        <v>201</v>
      </c>
      <c r="BM381" s="244" t="s">
        <v>576</v>
      </c>
    </row>
    <row r="382" s="2" customFormat="1">
      <c r="A382" s="39"/>
      <c r="B382" s="40"/>
      <c r="C382" s="41"/>
      <c r="D382" s="245" t="s">
        <v>143</v>
      </c>
      <c r="E382" s="41"/>
      <c r="F382" s="246" t="s">
        <v>577</v>
      </c>
      <c r="G382" s="41"/>
      <c r="H382" s="41"/>
      <c r="I382" s="247"/>
      <c r="J382" s="41"/>
      <c r="K382" s="41"/>
      <c r="L382" s="42"/>
      <c r="M382" s="248"/>
      <c r="N382" s="249"/>
      <c r="O382" s="92"/>
      <c r="P382" s="92"/>
      <c r="Q382" s="92"/>
      <c r="R382" s="92"/>
      <c r="S382" s="92"/>
      <c r="T382" s="93"/>
      <c r="U382" s="39"/>
      <c r="V382" s="39"/>
      <c r="W382" s="39"/>
      <c r="X382" s="39"/>
      <c r="Y382" s="39"/>
      <c r="Z382" s="39"/>
      <c r="AA382" s="39"/>
      <c r="AB382" s="39"/>
      <c r="AC382" s="39"/>
      <c r="AD382" s="39"/>
      <c r="AE382" s="39"/>
      <c r="AT382" s="16" t="s">
        <v>143</v>
      </c>
      <c r="AU382" s="16" t="s">
        <v>87</v>
      </c>
    </row>
    <row r="383" s="13" customFormat="1">
      <c r="A383" s="13"/>
      <c r="B383" s="253"/>
      <c r="C383" s="254"/>
      <c r="D383" s="245" t="s">
        <v>219</v>
      </c>
      <c r="E383" s="255" t="s">
        <v>1</v>
      </c>
      <c r="F383" s="256" t="s">
        <v>578</v>
      </c>
      <c r="G383" s="254"/>
      <c r="H383" s="257">
        <v>513</v>
      </c>
      <c r="I383" s="258"/>
      <c r="J383" s="254"/>
      <c r="K383" s="254"/>
      <c r="L383" s="259"/>
      <c r="M383" s="260"/>
      <c r="N383" s="261"/>
      <c r="O383" s="261"/>
      <c r="P383" s="261"/>
      <c r="Q383" s="261"/>
      <c r="R383" s="261"/>
      <c r="S383" s="261"/>
      <c r="T383" s="262"/>
      <c r="U383" s="13"/>
      <c r="V383" s="13"/>
      <c r="W383" s="13"/>
      <c r="X383" s="13"/>
      <c r="Y383" s="13"/>
      <c r="Z383" s="13"/>
      <c r="AA383" s="13"/>
      <c r="AB383" s="13"/>
      <c r="AC383" s="13"/>
      <c r="AD383" s="13"/>
      <c r="AE383" s="13"/>
      <c r="AT383" s="263" t="s">
        <v>219</v>
      </c>
      <c r="AU383" s="263" t="s">
        <v>87</v>
      </c>
      <c r="AV383" s="13" t="s">
        <v>87</v>
      </c>
      <c r="AW383" s="13" t="s">
        <v>32</v>
      </c>
      <c r="AX383" s="13" t="s">
        <v>85</v>
      </c>
      <c r="AY383" s="263" t="s">
        <v>136</v>
      </c>
    </row>
    <row r="384" s="2" customFormat="1" ht="24.15" customHeight="1">
      <c r="A384" s="39"/>
      <c r="B384" s="40"/>
      <c r="C384" s="232" t="s">
        <v>579</v>
      </c>
      <c r="D384" s="232" t="s">
        <v>137</v>
      </c>
      <c r="E384" s="233" t="s">
        <v>580</v>
      </c>
      <c r="F384" s="234" t="s">
        <v>581</v>
      </c>
      <c r="G384" s="235" t="s">
        <v>140</v>
      </c>
      <c r="H384" s="236">
        <v>171</v>
      </c>
      <c r="I384" s="237"/>
      <c r="J384" s="238">
        <f>ROUND(I384*H384,2)</f>
        <v>0</v>
      </c>
      <c r="K384" s="239"/>
      <c r="L384" s="42"/>
      <c r="M384" s="240" t="s">
        <v>1</v>
      </c>
      <c r="N384" s="241" t="s">
        <v>42</v>
      </c>
      <c r="O384" s="92"/>
      <c r="P384" s="242">
        <f>O384*H384</f>
        <v>0</v>
      </c>
      <c r="Q384" s="242">
        <v>0.00020000000000000001</v>
      </c>
      <c r="R384" s="242">
        <f>Q384*H384</f>
        <v>0.034200000000000001</v>
      </c>
      <c r="S384" s="242">
        <v>0</v>
      </c>
      <c r="T384" s="243">
        <f>S384*H384</f>
        <v>0</v>
      </c>
      <c r="U384" s="39"/>
      <c r="V384" s="39"/>
      <c r="W384" s="39"/>
      <c r="X384" s="39"/>
      <c r="Y384" s="39"/>
      <c r="Z384" s="39"/>
      <c r="AA384" s="39"/>
      <c r="AB384" s="39"/>
      <c r="AC384" s="39"/>
      <c r="AD384" s="39"/>
      <c r="AE384" s="39"/>
      <c r="AR384" s="244" t="s">
        <v>201</v>
      </c>
      <c r="AT384" s="244" t="s">
        <v>137</v>
      </c>
      <c r="AU384" s="244" t="s">
        <v>87</v>
      </c>
      <c r="AY384" s="16" t="s">
        <v>136</v>
      </c>
      <c r="BE384" s="144">
        <f>IF(N384="základní",J384,0)</f>
        <v>0</v>
      </c>
      <c r="BF384" s="144">
        <f>IF(N384="snížená",J384,0)</f>
        <v>0</v>
      </c>
      <c r="BG384" s="144">
        <f>IF(N384="zákl. přenesená",J384,0)</f>
        <v>0</v>
      </c>
      <c r="BH384" s="144">
        <f>IF(N384="sníž. přenesená",J384,0)</f>
        <v>0</v>
      </c>
      <c r="BI384" s="144">
        <f>IF(N384="nulová",J384,0)</f>
        <v>0</v>
      </c>
      <c r="BJ384" s="16" t="s">
        <v>85</v>
      </c>
      <c r="BK384" s="144">
        <f>ROUND(I384*H384,2)</f>
        <v>0</v>
      </c>
      <c r="BL384" s="16" t="s">
        <v>201</v>
      </c>
      <c r="BM384" s="244" t="s">
        <v>582</v>
      </c>
    </row>
    <row r="385" s="2" customFormat="1">
      <c r="A385" s="39"/>
      <c r="B385" s="40"/>
      <c r="C385" s="41"/>
      <c r="D385" s="245" t="s">
        <v>143</v>
      </c>
      <c r="E385" s="41"/>
      <c r="F385" s="246" t="s">
        <v>583</v>
      </c>
      <c r="G385" s="41"/>
      <c r="H385" s="41"/>
      <c r="I385" s="247"/>
      <c r="J385" s="41"/>
      <c r="K385" s="41"/>
      <c r="L385" s="42"/>
      <c r="M385" s="248"/>
      <c r="N385" s="249"/>
      <c r="O385" s="92"/>
      <c r="P385" s="92"/>
      <c r="Q385" s="92"/>
      <c r="R385" s="92"/>
      <c r="S385" s="92"/>
      <c r="T385" s="93"/>
      <c r="U385" s="39"/>
      <c r="V385" s="39"/>
      <c r="W385" s="39"/>
      <c r="X385" s="39"/>
      <c r="Y385" s="39"/>
      <c r="Z385" s="39"/>
      <c r="AA385" s="39"/>
      <c r="AB385" s="39"/>
      <c r="AC385" s="39"/>
      <c r="AD385" s="39"/>
      <c r="AE385" s="39"/>
      <c r="AT385" s="16" t="s">
        <v>143</v>
      </c>
      <c r="AU385" s="16" t="s">
        <v>87</v>
      </c>
    </row>
    <row r="386" s="2" customFormat="1">
      <c r="A386" s="39"/>
      <c r="B386" s="40"/>
      <c r="C386" s="41"/>
      <c r="D386" s="250" t="s">
        <v>145</v>
      </c>
      <c r="E386" s="41"/>
      <c r="F386" s="251" t="s">
        <v>584</v>
      </c>
      <c r="G386" s="41"/>
      <c r="H386" s="41"/>
      <c r="I386" s="247"/>
      <c r="J386" s="41"/>
      <c r="K386" s="41"/>
      <c r="L386" s="42"/>
      <c r="M386" s="248"/>
      <c r="N386" s="249"/>
      <c r="O386" s="92"/>
      <c r="P386" s="92"/>
      <c r="Q386" s="92"/>
      <c r="R386" s="92"/>
      <c r="S386" s="92"/>
      <c r="T386" s="93"/>
      <c r="U386" s="39"/>
      <c r="V386" s="39"/>
      <c r="W386" s="39"/>
      <c r="X386" s="39"/>
      <c r="Y386" s="39"/>
      <c r="Z386" s="39"/>
      <c r="AA386" s="39"/>
      <c r="AB386" s="39"/>
      <c r="AC386" s="39"/>
      <c r="AD386" s="39"/>
      <c r="AE386" s="39"/>
      <c r="AT386" s="16" t="s">
        <v>145</v>
      </c>
      <c r="AU386" s="16" t="s">
        <v>87</v>
      </c>
    </row>
    <row r="387" s="2" customFormat="1">
      <c r="A387" s="39"/>
      <c r="B387" s="40"/>
      <c r="C387" s="41"/>
      <c r="D387" s="245" t="s">
        <v>147</v>
      </c>
      <c r="E387" s="41"/>
      <c r="F387" s="252" t="s">
        <v>585</v>
      </c>
      <c r="G387" s="41"/>
      <c r="H387" s="41"/>
      <c r="I387" s="247"/>
      <c r="J387" s="41"/>
      <c r="K387" s="41"/>
      <c r="L387" s="42"/>
      <c r="M387" s="248"/>
      <c r="N387" s="249"/>
      <c r="O387" s="92"/>
      <c r="P387" s="92"/>
      <c r="Q387" s="92"/>
      <c r="R387" s="92"/>
      <c r="S387" s="92"/>
      <c r="T387" s="93"/>
      <c r="U387" s="39"/>
      <c r="V387" s="39"/>
      <c r="W387" s="39"/>
      <c r="X387" s="39"/>
      <c r="Y387" s="39"/>
      <c r="Z387" s="39"/>
      <c r="AA387" s="39"/>
      <c r="AB387" s="39"/>
      <c r="AC387" s="39"/>
      <c r="AD387" s="39"/>
      <c r="AE387" s="39"/>
      <c r="AT387" s="16" t="s">
        <v>147</v>
      </c>
      <c r="AU387" s="16" t="s">
        <v>87</v>
      </c>
    </row>
    <row r="388" s="2" customFormat="1" ht="24.15" customHeight="1">
      <c r="A388" s="39"/>
      <c r="B388" s="40"/>
      <c r="C388" s="232" t="s">
        <v>586</v>
      </c>
      <c r="D388" s="232" t="s">
        <v>137</v>
      </c>
      <c r="E388" s="233" t="s">
        <v>587</v>
      </c>
      <c r="F388" s="234" t="s">
        <v>588</v>
      </c>
      <c r="G388" s="235" t="s">
        <v>171</v>
      </c>
      <c r="H388" s="236">
        <v>17.100000000000001</v>
      </c>
      <c r="I388" s="237"/>
      <c r="J388" s="238">
        <f>ROUND(I388*H388,2)</f>
        <v>0</v>
      </c>
      <c r="K388" s="239"/>
      <c r="L388" s="42"/>
      <c r="M388" s="240" t="s">
        <v>1</v>
      </c>
      <c r="N388" s="241" t="s">
        <v>42</v>
      </c>
      <c r="O388" s="92"/>
      <c r="P388" s="242">
        <f>O388*H388</f>
        <v>0</v>
      </c>
      <c r="Q388" s="242">
        <v>0</v>
      </c>
      <c r="R388" s="242">
        <f>Q388*H388</f>
        <v>0</v>
      </c>
      <c r="S388" s="242">
        <v>0</v>
      </c>
      <c r="T388" s="243">
        <f>S388*H388</f>
        <v>0</v>
      </c>
      <c r="U388" s="39"/>
      <c r="V388" s="39"/>
      <c r="W388" s="39"/>
      <c r="X388" s="39"/>
      <c r="Y388" s="39"/>
      <c r="Z388" s="39"/>
      <c r="AA388" s="39"/>
      <c r="AB388" s="39"/>
      <c r="AC388" s="39"/>
      <c r="AD388" s="39"/>
      <c r="AE388" s="39"/>
      <c r="AR388" s="244" t="s">
        <v>201</v>
      </c>
      <c r="AT388" s="244" t="s">
        <v>137</v>
      </c>
      <c r="AU388" s="244" t="s">
        <v>87</v>
      </c>
      <c r="AY388" s="16" t="s">
        <v>136</v>
      </c>
      <c r="BE388" s="144">
        <f>IF(N388="základní",J388,0)</f>
        <v>0</v>
      </c>
      <c r="BF388" s="144">
        <f>IF(N388="snížená",J388,0)</f>
        <v>0</v>
      </c>
      <c r="BG388" s="144">
        <f>IF(N388="zákl. přenesená",J388,0)</f>
        <v>0</v>
      </c>
      <c r="BH388" s="144">
        <f>IF(N388="sníž. přenesená",J388,0)</f>
        <v>0</v>
      </c>
      <c r="BI388" s="144">
        <f>IF(N388="nulová",J388,0)</f>
        <v>0</v>
      </c>
      <c r="BJ388" s="16" t="s">
        <v>85</v>
      </c>
      <c r="BK388" s="144">
        <f>ROUND(I388*H388,2)</f>
        <v>0</v>
      </c>
      <c r="BL388" s="16" t="s">
        <v>201</v>
      </c>
      <c r="BM388" s="244" t="s">
        <v>589</v>
      </c>
    </row>
    <row r="389" s="2" customFormat="1">
      <c r="A389" s="39"/>
      <c r="B389" s="40"/>
      <c r="C389" s="41"/>
      <c r="D389" s="245" t="s">
        <v>143</v>
      </c>
      <c r="E389" s="41"/>
      <c r="F389" s="246" t="s">
        <v>590</v>
      </c>
      <c r="G389" s="41"/>
      <c r="H389" s="41"/>
      <c r="I389" s="247"/>
      <c r="J389" s="41"/>
      <c r="K389" s="41"/>
      <c r="L389" s="42"/>
      <c r="M389" s="248"/>
      <c r="N389" s="249"/>
      <c r="O389" s="92"/>
      <c r="P389" s="92"/>
      <c r="Q389" s="92"/>
      <c r="R389" s="92"/>
      <c r="S389" s="92"/>
      <c r="T389" s="93"/>
      <c r="U389" s="39"/>
      <c r="V389" s="39"/>
      <c r="W389" s="39"/>
      <c r="X389" s="39"/>
      <c r="Y389" s="39"/>
      <c r="Z389" s="39"/>
      <c r="AA389" s="39"/>
      <c r="AB389" s="39"/>
      <c r="AC389" s="39"/>
      <c r="AD389" s="39"/>
      <c r="AE389" s="39"/>
      <c r="AT389" s="16" t="s">
        <v>143</v>
      </c>
      <c r="AU389" s="16" t="s">
        <v>87</v>
      </c>
    </row>
    <row r="390" s="2" customFormat="1">
      <c r="A390" s="39"/>
      <c r="B390" s="40"/>
      <c r="C390" s="41"/>
      <c r="D390" s="250" t="s">
        <v>145</v>
      </c>
      <c r="E390" s="41"/>
      <c r="F390" s="251" t="s">
        <v>591</v>
      </c>
      <c r="G390" s="41"/>
      <c r="H390" s="41"/>
      <c r="I390" s="247"/>
      <c r="J390" s="41"/>
      <c r="K390" s="41"/>
      <c r="L390" s="42"/>
      <c r="M390" s="248"/>
      <c r="N390" s="249"/>
      <c r="O390" s="92"/>
      <c r="P390" s="92"/>
      <c r="Q390" s="92"/>
      <c r="R390" s="92"/>
      <c r="S390" s="92"/>
      <c r="T390" s="93"/>
      <c r="U390" s="39"/>
      <c r="V390" s="39"/>
      <c r="W390" s="39"/>
      <c r="X390" s="39"/>
      <c r="Y390" s="39"/>
      <c r="Z390" s="39"/>
      <c r="AA390" s="39"/>
      <c r="AB390" s="39"/>
      <c r="AC390" s="39"/>
      <c r="AD390" s="39"/>
      <c r="AE390" s="39"/>
      <c r="AT390" s="16" t="s">
        <v>145</v>
      </c>
      <c r="AU390" s="16" t="s">
        <v>87</v>
      </c>
    </row>
    <row r="391" s="2" customFormat="1">
      <c r="A391" s="39"/>
      <c r="B391" s="40"/>
      <c r="C391" s="41"/>
      <c r="D391" s="245" t="s">
        <v>147</v>
      </c>
      <c r="E391" s="41"/>
      <c r="F391" s="252" t="s">
        <v>592</v>
      </c>
      <c r="G391" s="41"/>
      <c r="H391" s="41"/>
      <c r="I391" s="247"/>
      <c r="J391" s="41"/>
      <c r="K391" s="41"/>
      <c r="L391" s="42"/>
      <c r="M391" s="248"/>
      <c r="N391" s="249"/>
      <c r="O391" s="92"/>
      <c r="P391" s="92"/>
      <c r="Q391" s="92"/>
      <c r="R391" s="92"/>
      <c r="S391" s="92"/>
      <c r="T391" s="93"/>
      <c r="U391" s="39"/>
      <c r="V391" s="39"/>
      <c r="W391" s="39"/>
      <c r="X391" s="39"/>
      <c r="Y391" s="39"/>
      <c r="Z391" s="39"/>
      <c r="AA391" s="39"/>
      <c r="AB391" s="39"/>
      <c r="AC391" s="39"/>
      <c r="AD391" s="39"/>
      <c r="AE391" s="39"/>
      <c r="AT391" s="16" t="s">
        <v>147</v>
      </c>
      <c r="AU391" s="16" t="s">
        <v>87</v>
      </c>
    </row>
    <row r="392" s="13" customFormat="1">
      <c r="A392" s="13"/>
      <c r="B392" s="253"/>
      <c r="C392" s="254"/>
      <c r="D392" s="245" t="s">
        <v>219</v>
      </c>
      <c r="E392" s="255" t="s">
        <v>1</v>
      </c>
      <c r="F392" s="256" t="s">
        <v>593</v>
      </c>
      <c r="G392" s="254"/>
      <c r="H392" s="257">
        <v>17.100000000000001</v>
      </c>
      <c r="I392" s="258"/>
      <c r="J392" s="254"/>
      <c r="K392" s="254"/>
      <c r="L392" s="259"/>
      <c r="M392" s="260"/>
      <c r="N392" s="261"/>
      <c r="O392" s="261"/>
      <c r="P392" s="261"/>
      <c r="Q392" s="261"/>
      <c r="R392" s="261"/>
      <c r="S392" s="261"/>
      <c r="T392" s="262"/>
      <c r="U392" s="13"/>
      <c r="V392" s="13"/>
      <c r="W392" s="13"/>
      <c r="X392" s="13"/>
      <c r="Y392" s="13"/>
      <c r="Z392" s="13"/>
      <c r="AA392" s="13"/>
      <c r="AB392" s="13"/>
      <c r="AC392" s="13"/>
      <c r="AD392" s="13"/>
      <c r="AE392" s="13"/>
      <c r="AT392" s="263" t="s">
        <v>219</v>
      </c>
      <c r="AU392" s="263" t="s">
        <v>87</v>
      </c>
      <c r="AV392" s="13" t="s">
        <v>87</v>
      </c>
      <c r="AW392" s="13" t="s">
        <v>32</v>
      </c>
      <c r="AX392" s="13" t="s">
        <v>85</v>
      </c>
      <c r="AY392" s="263" t="s">
        <v>136</v>
      </c>
    </row>
    <row r="393" s="2" customFormat="1" ht="16.5" customHeight="1">
      <c r="A393" s="39"/>
      <c r="B393" s="40"/>
      <c r="C393" s="264" t="s">
        <v>594</v>
      </c>
      <c r="D393" s="264" t="s">
        <v>278</v>
      </c>
      <c r="E393" s="265" t="s">
        <v>595</v>
      </c>
      <c r="F393" s="266" t="s">
        <v>596</v>
      </c>
      <c r="G393" s="267" t="s">
        <v>186</v>
      </c>
      <c r="H393" s="268">
        <v>40.799999999999997</v>
      </c>
      <c r="I393" s="269"/>
      <c r="J393" s="270">
        <f>ROUND(I393*H393,2)</f>
        <v>0</v>
      </c>
      <c r="K393" s="271"/>
      <c r="L393" s="272"/>
      <c r="M393" s="273" t="s">
        <v>1</v>
      </c>
      <c r="N393" s="274" t="s">
        <v>42</v>
      </c>
      <c r="O393" s="92"/>
      <c r="P393" s="242">
        <f>O393*H393</f>
        <v>0</v>
      </c>
      <c r="Q393" s="242">
        <v>0.75</v>
      </c>
      <c r="R393" s="242">
        <f>Q393*H393</f>
        <v>30.599999999999998</v>
      </c>
      <c r="S393" s="242">
        <v>0</v>
      </c>
      <c r="T393" s="243">
        <f>S393*H393</f>
        <v>0</v>
      </c>
      <c r="U393" s="39"/>
      <c r="V393" s="39"/>
      <c r="W393" s="39"/>
      <c r="X393" s="39"/>
      <c r="Y393" s="39"/>
      <c r="Z393" s="39"/>
      <c r="AA393" s="39"/>
      <c r="AB393" s="39"/>
      <c r="AC393" s="39"/>
      <c r="AD393" s="39"/>
      <c r="AE393" s="39"/>
      <c r="AR393" s="244" t="s">
        <v>201</v>
      </c>
      <c r="AT393" s="244" t="s">
        <v>278</v>
      </c>
      <c r="AU393" s="244" t="s">
        <v>87</v>
      </c>
      <c r="AY393" s="16" t="s">
        <v>136</v>
      </c>
      <c r="BE393" s="144">
        <f>IF(N393="základní",J393,0)</f>
        <v>0</v>
      </c>
      <c r="BF393" s="144">
        <f>IF(N393="snížená",J393,0)</f>
        <v>0</v>
      </c>
      <c r="BG393" s="144">
        <f>IF(N393="zákl. přenesená",J393,0)</f>
        <v>0</v>
      </c>
      <c r="BH393" s="144">
        <f>IF(N393="sníž. přenesená",J393,0)</f>
        <v>0</v>
      </c>
      <c r="BI393" s="144">
        <f>IF(N393="nulová",J393,0)</f>
        <v>0</v>
      </c>
      <c r="BJ393" s="16" t="s">
        <v>85</v>
      </c>
      <c r="BK393" s="144">
        <f>ROUND(I393*H393,2)</f>
        <v>0</v>
      </c>
      <c r="BL393" s="16" t="s">
        <v>201</v>
      </c>
      <c r="BM393" s="244" t="s">
        <v>597</v>
      </c>
    </row>
    <row r="394" s="2" customFormat="1">
      <c r="A394" s="39"/>
      <c r="B394" s="40"/>
      <c r="C394" s="41"/>
      <c r="D394" s="245" t="s">
        <v>143</v>
      </c>
      <c r="E394" s="41"/>
      <c r="F394" s="246" t="s">
        <v>596</v>
      </c>
      <c r="G394" s="41"/>
      <c r="H394" s="41"/>
      <c r="I394" s="247"/>
      <c r="J394" s="41"/>
      <c r="K394" s="41"/>
      <c r="L394" s="42"/>
      <c r="M394" s="248"/>
      <c r="N394" s="249"/>
      <c r="O394" s="92"/>
      <c r="P394" s="92"/>
      <c r="Q394" s="92"/>
      <c r="R394" s="92"/>
      <c r="S394" s="92"/>
      <c r="T394" s="93"/>
      <c r="U394" s="39"/>
      <c r="V394" s="39"/>
      <c r="W394" s="39"/>
      <c r="X394" s="39"/>
      <c r="Y394" s="39"/>
      <c r="Z394" s="39"/>
      <c r="AA394" s="39"/>
      <c r="AB394" s="39"/>
      <c r="AC394" s="39"/>
      <c r="AD394" s="39"/>
      <c r="AE394" s="39"/>
      <c r="AT394" s="16" t="s">
        <v>143</v>
      </c>
      <c r="AU394" s="16" t="s">
        <v>87</v>
      </c>
    </row>
    <row r="395" s="13" customFormat="1">
      <c r="A395" s="13"/>
      <c r="B395" s="253"/>
      <c r="C395" s="254"/>
      <c r="D395" s="245" t="s">
        <v>219</v>
      </c>
      <c r="E395" s="255" t="s">
        <v>1</v>
      </c>
      <c r="F395" s="256" t="s">
        <v>598</v>
      </c>
      <c r="G395" s="254"/>
      <c r="H395" s="257">
        <v>40.799999999999997</v>
      </c>
      <c r="I395" s="258"/>
      <c r="J395" s="254"/>
      <c r="K395" s="254"/>
      <c r="L395" s="259"/>
      <c r="M395" s="260"/>
      <c r="N395" s="261"/>
      <c r="O395" s="261"/>
      <c r="P395" s="261"/>
      <c r="Q395" s="261"/>
      <c r="R395" s="261"/>
      <c r="S395" s="261"/>
      <c r="T395" s="262"/>
      <c r="U395" s="13"/>
      <c r="V395" s="13"/>
      <c r="W395" s="13"/>
      <c r="X395" s="13"/>
      <c r="Y395" s="13"/>
      <c r="Z395" s="13"/>
      <c r="AA395" s="13"/>
      <c r="AB395" s="13"/>
      <c r="AC395" s="13"/>
      <c r="AD395" s="13"/>
      <c r="AE395" s="13"/>
      <c r="AT395" s="263" t="s">
        <v>219</v>
      </c>
      <c r="AU395" s="263" t="s">
        <v>87</v>
      </c>
      <c r="AV395" s="13" t="s">
        <v>87</v>
      </c>
      <c r="AW395" s="13" t="s">
        <v>32</v>
      </c>
      <c r="AX395" s="13" t="s">
        <v>85</v>
      </c>
      <c r="AY395" s="263" t="s">
        <v>136</v>
      </c>
    </row>
    <row r="396" s="2" customFormat="1" ht="16.5" customHeight="1">
      <c r="A396" s="39"/>
      <c r="B396" s="40"/>
      <c r="C396" s="232" t="s">
        <v>599</v>
      </c>
      <c r="D396" s="232" t="s">
        <v>137</v>
      </c>
      <c r="E396" s="233" t="s">
        <v>600</v>
      </c>
      <c r="F396" s="234" t="s">
        <v>601</v>
      </c>
      <c r="G396" s="235" t="s">
        <v>171</v>
      </c>
      <c r="H396" s="236">
        <v>680</v>
      </c>
      <c r="I396" s="237"/>
      <c r="J396" s="238">
        <f>ROUND(I396*H396,2)</f>
        <v>0</v>
      </c>
      <c r="K396" s="239"/>
      <c r="L396" s="42"/>
      <c r="M396" s="240" t="s">
        <v>1</v>
      </c>
      <c r="N396" s="241" t="s">
        <v>42</v>
      </c>
      <c r="O396" s="92"/>
      <c r="P396" s="242">
        <f>O396*H396</f>
        <v>0</v>
      </c>
      <c r="Q396" s="242">
        <v>0.03569</v>
      </c>
      <c r="R396" s="242">
        <f>Q396*H396</f>
        <v>24.269199999999998</v>
      </c>
      <c r="S396" s="242">
        <v>0</v>
      </c>
      <c r="T396" s="243">
        <f>S396*H396</f>
        <v>0</v>
      </c>
      <c r="U396" s="39"/>
      <c r="V396" s="39"/>
      <c r="W396" s="39"/>
      <c r="X396" s="39"/>
      <c r="Y396" s="39"/>
      <c r="Z396" s="39"/>
      <c r="AA396" s="39"/>
      <c r="AB396" s="39"/>
      <c r="AC396" s="39"/>
      <c r="AD396" s="39"/>
      <c r="AE396" s="39"/>
      <c r="AR396" s="244" t="s">
        <v>141</v>
      </c>
      <c r="AT396" s="244" t="s">
        <v>137</v>
      </c>
      <c r="AU396" s="244" t="s">
        <v>87</v>
      </c>
      <c r="AY396" s="16" t="s">
        <v>136</v>
      </c>
      <c r="BE396" s="144">
        <f>IF(N396="základní",J396,0)</f>
        <v>0</v>
      </c>
      <c r="BF396" s="144">
        <f>IF(N396="snížená",J396,0)</f>
        <v>0</v>
      </c>
      <c r="BG396" s="144">
        <f>IF(N396="zákl. přenesená",J396,0)</f>
        <v>0</v>
      </c>
      <c r="BH396" s="144">
        <f>IF(N396="sníž. přenesená",J396,0)</f>
        <v>0</v>
      </c>
      <c r="BI396" s="144">
        <f>IF(N396="nulová",J396,0)</f>
        <v>0</v>
      </c>
      <c r="BJ396" s="16" t="s">
        <v>85</v>
      </c>
      <c r="BK396" s="144">
        <f>ROUND(I396*H396,2)</f>
        <v>0</v>
      </c>
      <c r="BL396" s="16" t="s">
        <v>141</v>
      </c>
      <c r="BM396" s="244" t="s">
        <v>602</v>
      </c>
    </row>
    <row r="397" s="2" customFormat="1">
      <c r="A397" s="39"/>
      <c r="B397" s="40"/>
      <c r="C397" s="41"/>
      <c r="D397" s="245" t="s">
        <v>143</v>
      </c>
      <c r="E397" s="41"/>
      <c r="F397" s="246" t="s">
        <v>601</v>
      </c>
      <c r="G397" s="41"/>
      <c r="H397" s="41"/>
      <c r="I397" s="247"/>
      <c r="J397" s="41"/>
      <c r="K397" s="41"/>
      <c r="L397" s="42"/>
      <c r="M397" s="248"/>
      <c r="N397" s="249"/>
      <c r="O397" s="92"/>
      <c r="P397" s="92"/>
      <c r="Q397" s="92"/>
      <c r="R397" s="92"/>
      <c r="S397" s="92"/>
      <c r="T397" s="93"/>
      <c r="U397" s="39"/>
      <c r="V397" s="39"/>
      <c r="W397" s="39"/>
      <c r="X397" s="39"/>
      <c r="Y397" s="39"/>
      <c r="Z397" s="39"/>
      <c r="AA397" s="39"/>
      <c r="AB397" s="39"/>
      <c r="AC397" s="39"/>
      <c r="AD397" s="39"/>
      <c r="AE397" s="39"/>
      <c r="AT397" s="16" t="s">
        <v>143</v>
      </c>
      <c r="AU397" s="16" t="s">
        <v>87</v>
      </c>
    </row>
    <row r="398" s="13" customFormat="1">
      <c r="A398" s="13"/>
      <c r="B398" s="253"/>
      <c r="C398" s="254"/>
      <c r="D398" s="245" t="s">
        <v>219</v>
      </c>
      <c r="E398" s="255" t="s">
        <v>1</v>
      </c>
      <c r="F398" s="256" t="s">
        <v>603</v>
      </c>
      <c r="G398" s="254"/>
      <c r="H398" s="257">
        <v>680</v>
      </c>
      <c r="I398" s="258"/>
      <c r="J398" s="254"/>
      <c r="K398" s="254"/>
      <c r="L398" s="259"/>
      <c r="M398" s="260"/>
      <c r="N398" s="261"/>
      <c r="O398" s="261"/>
      <c r="P398" s="261"/>
      <c r="Q398" s="261"/>
      <c r="R398" s="261"/>
      <c r="S398" s="261"/>
      <c r="T398" s="262"/>
      <c r="U398" s="13"/>
      <c r="V398" s="13"/>
      <c r="W398" s="13"/>
      <c r="X398" s="13"/>
      <c r="Y398" s="13"/>
      <c r="Z398" s="13"/>
      <c r="AA398" s="13"/>
      <c r="AB398" s="13"/>
      <c r="AC398" s="13"/>
      <c r="AD398" s="13"/>
      <c r="AE398" s="13"/>
      <c r="AT398" s="263" t="s">
        <v>219</v>
      </c>
      <c r="AU398" s="263" t="s">
        <v>87</v>
      </c>
      <c r="AV398" s="13" t="s">
        <v>87</v>
      </c>
      <c r="AW398" s="13" t="s">
        <v>32</v>
      </c>
      <c r="AX398" s="13" t="s">
        <v>85</v>
      </c>
      <c r="AY398" s="263" t="s">
        <v>136</v>
      </c>
    </row>
    <row r="399" s="2" customFormat="1" ht="24.15" customHeight="1">
      <c r="A399" s="39"/>
      <c r="B399" s="40"/>
      <c r="C399" s="232" t="s">
        <v>604</v>
      </c>
      <c r="D399" s="232" t="s">
        <v>137</v>
      </c>
      <c r="E399" s="233" t="s">
        <v>605</v>
      </c>
      <c r="F399" s="234" t="s">
        <v>606</v>
      </c>
      <c r="G399" s="235" t="s">
        <v>432</v>
      </c>
      <c r="H399" s="236">
        <v>70</v>
      </c>
      <c r="I399" s="237"/>
      <c r="J399" s="238">
        <f>ROUND(I399*H399,2)</f>
        <v>0</v>
      </c>
      <c r="K399" s="239"/>
      <c r="L399" s="42"/>
      <c r="M399" s="240" t="s">
        <v>1</v>
      </c>
      <c r="N399" s="241" t="s">
        <v>42</v>
      </c>
      <c r="O399" s="92"/>
      <c r="P399" s="242">
        <f>O399*H399</f>
        <v>0</v>
      </c>
      <c r="Q399" s="242">
        <v>0</v>
      </c>
      <c r="R399" s="242">
        <f>Q399*H399</f>
        <v>0</v>
      </c>
      <c r="S399" s="242">
        <v>0.252</v>
      </c>
      <c r="T399" s="243">
        <f>S399*H399</f>
        <v>17.640000000000001</v>
      </c>
      <c r="U399" s="39"/>
      <c r="V399" s="39"/>
      <c r="W399" s="39"/>
      <c r="X399" s="39"/>
      <c r="Y399" s="39"/>
      <c r="Z399" s="39"/>
      <c r="AA399" s="39"/>
      <c r="AB399" s="39"/>
      <c r="AC399" s="39"/>
      <c r="AD399" s="39"/>
      <c r="AE399" s="39"/>
      <c r="AR399" s="244" t="s">
        <v>141</v>
      </c>
      <c r="AT399" s="244" t="s">
        <v>137</v>
      </c>
      <c r="AU399" s="244" t="s">
        <v>87</v>
      </c>
      <c r="AY399" s="16" t="s">
        <v>136</v>
      </c>
      <c r="BE399" s="144">
        <f>IF(N399="základní",J399,0)</f>
        <v>0</v>
      </c>
      <c r="BF399" s="144">
        <f>IF(N399="snížená",J399,0)</f>
        <v>0</v>
      </c>
      <c r="BG399" s="144">
        <f>IF(N399="zákl. přenesená",J399,0)</f>
        <v>0</v>
      </c>
      <c r="BH399" s="144">
        <f>IF(N399="sníž. přenesená",J399,0)</f>
        <v>0</v>
      </c>
      <c r="BI399" s="144">
        <f>IF(N399="nulová",J399,0)</f>
        <v>0</v>
      </c>
      <c r="BJ399" s="16" t="s">
        <v>85</v>
      </c>
      <c r="BK399" s="144">
        <f>ROUND(I399*H399,2)</f>
        <v>0</v>
      </c>
      <c r="BL399" s="16" t="s">
        <v>141</v>
      </c>
      <c r="BM399" s="244" t="s">
        <v>607</v>
      </c>
    </row>
    <row r="400" s="2" customFormat="1">
      <c r="A400" s="39"/>
      <c r="B400" s="40"/>
      <c r="C400" s="41"/>
      <c r="D400" s="245" t="s">
        <v>143</v>
      </c>
      <c r="E400" s="41"/>
      <c r="F400" s="246" t="s">
        <v>608</v>
      </c>
      <c r="G400" s="41"/>
      <c r="H400" s="41"/>
      <c r="I400" s="247"/>
      <c r="J400" s="41"/>
      <c r="K400" s="41"/>
      <c r="L400" s="42"/>
      <c r="M400" s="248"/>
      <c r="N400" s="249"/>
      <c r="O400" s="92"/>
      <c r="P400" s="92"/>
      <c r="Q400" s="92"/>
      <c r="R400" s="92"/>
      <c r="S400" s="92"/>
      <c r="T400" s="93"/>
      <c r="U400" s="39"/>
      <c r="V400" s="39"/>
      <c r="W400" s="39"/>
      <c r="X400" s="39"/>
      <c r="Y400" s="39"/>
      <c r="Z400" s="39"/>
      <c r="AA400" s="39"/>
      <c r="AB400" s="39"/>
      <c r="AC400" s="39"/>
      <c r="AD400" s="39"/>
      <c r="AE400" s="39"/>
      <c r="AT400" s="16" t="s">
        <v>143</v>
      </c>
      <c r="AU400" s="16" t="s">
        <v>87</v>
      </c>
    </row>
    <row r="401" s="2" customFormat="1">
      <c r="A401" s="39"/>
      <c r="B401" s="40"/>
      <c r="C401" s="41"/>
      <c r="D401" s="250" t="s">
        <v>145</v>
      </c>
      <c r="E401" s="41"/>
      <c r="F401" s="251" t="s">
        <v>609</v>
      </c>
      <c r="G401" s="41"/>
      <c r="H401" s="41"/>
      <c r="I401" s="247"/>
      <c r="J401" s="41"/>
      <c r="K401" s="41"/>
      <c r="L401" s="42"/>
      <c r="M401" s="248"/>
      <c r="N401" s="249"/>
      <c r="O401" s="92"/>
      <c r="P401" s="92"/>
      <c r="Q401" s="92"/>
      <c r="R401" s="92"/>
      <c r="S401" s="92"/>
      <c r="T401" s="93"/>
      <c r="U401" s="39"/>
      <c r="V401" s="39"/>
      <c r="W401" s="39"/>
      <c r="X401" s="39"/>
      <c r="Y401" s="39"/>
      <c r="Z401" s="39"/>
      <c r="AA401" s="39"/>
      <c r="AB401" s="39"/>
      <c r="AC401" s="39"/>
      <c r="AD401" s="39"/>
      <c r="AE401" s="39"/>
      <c r="AT401" s="16" t="s">
        <v>145</v>
      </c>
      <c r="AU401" s="16" t="s">
        <v>87</v>
      </c>
    </row>
    <row r="402" s="2" customFormat="1">
      <c r="A402" s="39"/>
      <c r="B402" s="40"/>
      <c r="C402" s="41"/>
      <c r="D402" s="245" t="s">
        <v>147</v>
      </c>
      <c r="E402" s="41"/>
      <c r="F402" s="252" t="s">
        <v>610</v>
      </c>
      <c r="G402" s="41"/>
      <c r="H402" s="41"/>
      <c r="I402" s="247"/>
      <c r="J402" s="41"/>
      <c r="K402" s="41"/>
      <c r="L402" s="42"/>
      <c r="M402" s="248"/>
      <c r="N402" s="249"/>
      <c r="O402" s="92"/>
      <c r="P402" s="92"/>
      <c r="Q402" s="92"/>
      <c r="R402" s="92"/>
      <c r="S402" s="92"/>
      <c r="T402" s="93"/>
      <c r="U402" s="39"/>
      <c r="V402" s="39"/>
      <c r="W402" s="39"/>
      <c r="X402" s="39"/>
      <c r="Y402" s="39"/>
      <c r="Z402" s="39"/>
      <c r="AA402" s="39"/>
      <c r="AB402" s="39"/>
      <c r="AC402" s="39"/>
      <c r="AD402" s="39"/>
      <c r="AE402" s="39"/>
      <c r="AT402" s="16" t="s">
        <v>147</v>
      </c>
      <c r="AU402" s="16" t="s">
        <v>87</v>
      </c>
    </row>
    <row r="403" s="13" customFormat="1">
      <c r="A403" s="13"/>
      <c r="B403" s="253"/>
      <c r="C403" s="254"/>
      <c r="D403" s="245" t="s">
        <v>219</v>
      </c>
      <c r="E403" s="255" t="s">
        <v>1</v>
      </c>
      <c r="F403" s="256" t="s">
        <v>611</v>
      </c>
      <c r="G403" s="254"/>
      <c r="H403" s="257">
        <v>70</v>
      </c>
      <c r="I403" s="258"/>
      <c r="J403" s="254"/>
      <c r="K403" s="254"/>
      <c r="L403" s="259"/>
      <c r="M403" s="260"/>
      <c r="N403" s="261"/>
      <c r="O403" s="261"/>
      <c r="P403" s="261"/>
      <c r="Q403" s="261"/>
      <c r="R403" s="261"/>
      <c r="S403" s="261"/>
      <c r="T403" s="262"/>
      <c r="U403" s="13"/>
      <c r="V403" s="13"/>
      <c r="W403" s="13"/>
      <c r="X403" s="13"/>
      <c r="Y403" s="13"/>
      <c r="Z403" s="13"/>
      <c r="AA403" s="13"/>
      <c r="AB403" s="13"/>
      <c r="AC403" s="13"/>
      <c r="AD403" s="13"/>
      <c r="AE403" s="13"/>
      <c r="AT403" s="263" t="s">
        <v>219</v>
      </c>
      <c r="AU403" s="263" t="s">
        <v>87</v>
      </c>
      <c r="AV403" s="13" t="s">
        <v>87</v>
      </c>
      <c r="AW403" s="13" t="s">
        <v>32</v>
      </c>
      <c r="AX403" s="13" t="s">
        <v>85</v>
      </c>
      <c r="AY403" s="263" t="s">
        <v>136</v>
      </c>
    </row>
    <row r="404" s="12" customFormat="1" ht="22.8" customHeight="1">
      <c r="A404" s="12"/>
      <c r="B404" s="218"/>
      <c r="C404" s="219"/>
      <c r="D404" s="220" t="s">
        <v>76</v>
      </c>
      <c r="E404" s="286" t="s">
        <v>612</v>
      </c>
      <c r="F404" s="286" t="s">
        <v>613</v>
      </c>
      <c r="G404" s="219"/>
      <c r="H404" s="219"/>
      <c r="I404" s="222"/>
      <c r="J404" s="287">
        <f>BK404</f>
        <v>0</v>
      </c>
      <c r="K404" s="219"/>
      <c r="L404" s="224"/>
      <c r="M404" s="225"/>
      <c r="N404" s="226"/>
      <c r="O404" s="226"/>
      <c r="P404" s="227">
        <f>SUM(P405:P409)</f>
        <v>0</v>
      </c>
      <c r="Q404" s="226"/>
      <c r="R404" s="227">
        <f>SUM(R405:R409)</f>
        <v>0</v>
      </c>
      <c r="S404" s="226"/>
      <c r="T404" s="228">
        <f>SUM(T405:T409)</f>
        <v>0</v>
      </c>
      <c r="U404" s="12"/>
      <c r="V404" s="12"/>
      <c r="W404" s="12"/>
      <c r="X404" s="12"/>
      <c r="Y404" s="12"/>
      <c r="Z404" s="12"/>
      <c r="AA404" s="12"/>
      <c r="AB404" s="12"/>
      <c r="AC404" s="12"/>
      <c r="AD404" s="12"/>
      <c r="AE404" s="12"/>
      <c r="AR404" s="229" t="s">
        <v>85</v>
      </c>
      <c r="AT404" s="230" t="s">
        <v>76</v>
      </c>
      <c r="AU404" s="230" t="s">
        <v>85</v>
      </c>
      <c r="AY404" s="229" t="s">
        <v>136</v>
      </c>
      <c r="BK404" s="231">
        <f>SUM(BK405:BK409)</f>
        <v>0</v>
      </c>
    </row>
    <row r="405" s="2" customFormat="1" ht="33" customHeight="1">
      <c r="A405" s="39"/>
      <c r="B405" s="40"/>
      <c r="C405" s="232" t="s">
        <v>614</v>
      </c>
      <c r="D405" s="232" t="s">
        <v>137</v>
      </c>
      <c r="E405" s="233" t="s">
        <v>615</v>
      </c>
      <c r="F405" s="234" t="s">
        <v>616</v>
      </c>
      <c r="G405" s="235" t="s">
        <v>250</v>
      </c>
      <c r="H405" s="236">
        <v>7889.7340000000004</v>
      </c>
      <c r="I405" s="237"/>
      <c r="J405" s="238">
        <f>ROUND(I405*H405,2)</f>
        <v>0</v>
      </c>
      <c r="K405" s="239"/>
      <c r="L405" s="42"/>
      <c r="M405" s="240" t="s">
        <v>1</v>
      </c>
      <c r="N405" s="241" t="s">
        <v>42</v>
      </c>
      <c r="O405" s="92"/>
      <c r="P405" s="242">
        <f>O405*H405</f>
        <v>0</v>
      </c>
      <c r="Q405" s="242">
        <v>0</v>
      </c>
      <c r="R405" s="242">
        <f>Q405*H405</f>
        <v>0</v>
      </c>
      <c r="S405" s="242">
        <v>0</v>
      </c>
      <c r="T405" s="243">
        <f>S405*H405</f>
        <v>0</v>
      </c>
      <c r="U405" s="39"/>
      <c r="V405" s="39"/>
      <c r="W405" s="39"/>
      <c r="X405" s="39"/>
      <c r="Y405" s="39"/>
      <c r="Z405" s="39"/>
      <c r="AA405" s="39"/>
      <c r="AB405" s="39"/>
      <c r="AC405" s="39"/>
      <c r="AD405" s="39"/>
      <c r="AE405" s="39"/>
      <c r="AR405" s="244" t="s">
        <v>141</v>
      </c>
      <c r="AT405" s="244" t="s">
        <v>137</v>
      </c>
      <c r="AU405" s="244" t="s">
        <v>87</v>
      </c>
      <c r="AY405" s="16" t="s">
        <v>136</v>
      </c>
      <c r="BE405" s="144">
        <f>IF(N405="základní",J405,0)</f>
        <v>0</v>
      </c>
      <c r="BF405" s="144">
        <f>IF(N405="snížená",J405,0)</f>
        <v>0</v>
      </c>
      <c r="BG405" s="144">
        <f>IF(N405="zákl. přenesená",J405,0)</f>
        <v>0</v>
      </c>
      <c r="BH405" s="144">
        <f>IF(N405="sníž. přenesená",J405,0)</f>
        <v>0</v>
      </c>
      <c r="BI405" s="144">
        <f>IF(N405="nulová",J405,0)</f>
        <v>0</v>
      </c>
      <c r="BJ405" s="16" t="s">
        <v>85</v>
      </c>
      <c r="BK405" s="144">
        <f>ROUND(I405*H405,2)</f>
        <v>0</v>
      </c>
      <c r="BL405" s="16" t="s">
        <v>141</v>
      </c>
      <c r="BM405" s="244" t="s">
        <v>617</v>
      </c>
    </row>
    <row r="406" s="2" customFormat="1">
      <c r="A406" s="39"/>
      <c r="B406" s="40"/>
      <c r="C406" s="41"/>
      <c r="D406" s="245" t="s">
        <v>143</v>
      </c>
      <c r="E406" s="41"/>
      <c r="F406" s="246" t="s">
        <v>618</v>
      </c>
      <c r="G406" s="41"/>
      <c r="H406" s="41"/>
      <c r="I406" s="247"/>
      <c r="J406" s="41"/>
      <c r="K406" s="41"/>
      <c r="L406" s="42"/>
      <c r="M406" s="248"/>
      <c r="N406" s="249"/>
      <c r="O406" s="92"/>
      <c r="P406" s="92"/>
      <c r="Q406" s="92"/>
      <c r="R406" s="92"/>
      <c r="S406" s="92"/>
      <c r="T406" s="93"/>
      <c r="U406" s="39"/>
      <c r="V406" s="39"/>
      <c r="W406" s="39"/>
      <c r="X406" s="39"/>
      <c r="Y406" s="39"/>
      <c r="Z406" s="39"/>
      <c r="AA406" s="39"/>
      <c r="AB406" s="39"/>
      <c r="AC406" s="39"/>
      <c r="AD406" s="39"/>
      <c r="AE406" s="39"/>
      <c r="AT406" s="16" t="s">
        <v>143</v>
      </c>
      <c r="AU406" s="16" t="s">
        <v>87</v>
      </c>
    </row>
    <row r="407" s="2" customFormat="1">
      <c r="A407" s="39"/>
      <c r="B407" s="40"/>
      <c r="C407" s="41"/>
      <c r="D407" s="250" t="s">
        <v>145</v>
      </c>
      <c r="E407" s="41"/>
      <c r="F407" s="251" t="s">
        <v>619</v>
      </c>
      <c r="G407" s="41"/>
      <c r="H407" s="41"/>
      <c r="I407" s="247"/>
      <c r="J407" s="41"/>
      <c r="K407" s="41"/>
      <c r="L407" s="42"/>
      <c r="M407" s="248"/>
      <c r="N407" s="249"/>
      <c r="O407" s="92"/>
      <c r="P407" s="92"/>
      <c r="Q407" s="92"/>
      <c r="R407" s="92"/>
      <c r="S407" s="92"/>
      <c r="T407" s="93"/>
      <c r="U407" s="39"/>
      <c r="V407" s="39"/>
      <c r="W407" s="39"/>
      <c r="X407" s="39"/>
      <c r="Y407" s="39"/>
      <c r="Z407" s="39"/>
      <c r="AA407" s="39"/>
      <c r="AB407" s="39"/>
      <c r="AC407" s="39"/>
      <c r="AD407" s="39"/>
      <c r="AE407" s="39"/>
      <c r="AT407" s="16" t="s">
        <v>145</v>
      </c>
      <c r="AU407" s="16" t="s">
        <v>87</v>
      </c>
    </row>
    <row r="408" s="2" customFormat="1">
      <c r="A408" s="39"/>
      <c r="B408" s="40"/>
      <c r="C408" s="41"/>
      <c r="D408" s="245" t="s">
        <v>147</v>
      </c>
      <c r="E408" s="41"/>
      <c r="F408" s="252" t="s">
        <v>620</v>
      </c>
      <c r="G408" s="41"/>
      <c r="H408" s="41"/>
      <c r="I408" s="247"/>
      <c r="J408" s="41"/>
      <c r="K408" s="41"/>
      <c r="L408" s="42"/>
      <c r="M408" s="248"/>
      <c r="N408" s="249"/>
      <c r="O408" s="92"/>
      <c r="P408" s="92"/>
      <c r="Q408" s="92"/>
      <c r="R408" s="92"/>
      <c r="S408" s="92"/>
      <c r="T408" s="93"/>
      <c r="U408" s="39"/>
      <c r="V408" s="39"/>
      <c r="W408" s="39"/>
      <c r="X408" s="39"/>
      <c r="Y408" s="39"/>
      <c r="Z408" s="39"/>
      <c r="AA408" s="39"/>
      <c r="AB408" s="39"/>
      <c r="AC408" s="39"/>
      <c r="AD408" s="39"/>
      <c r="AE408" s="39"/>
      <c r="AT408" s="16" t="s">
        <v>147</v>
      </c>
      <c r="AU408" s="16" t="s">
        <v>87</v>
      </c>
    </row>
    <row r="409" s="13" customFormat="1">
      <c r="A409" s="13"/>
      <c r="B409" s="253"/>
      <c r="C409" s="254"/>
      <c r="D409" s="245" t="s">
        <v>219</v>
      </c>
      <c r="E409" s="255" t="s">
        <v>1</v>
      </c>
      <c r="F409" s="256" t="s">
        <v>621</v>
      </c>
      <c r="G409" s="254"/>
      <c r="H409" s="257">
        <v>7889.7340000000004</v>
      </c>
      <c r="I409" s="258"/>
      <c r="J409" s="254"/>
      <c r="K409" s="254"/>
      <c r="L409" s="259"/>
      <c r="M409" s="260"/>
      <c r="N409" s="261"/>
      <c r="O409" s="261"/>
      <c r="P409" s="261"/>
      <c r="Q409" s="261"/>
      <c r="R409" s="261"/>
      <c r="S409" s="261"/>
      <c r="T409" s="262"/>
      <c r="U409" s="13"/>
      <c r="V409" s="13"/>
      <c r="W409" s="13"/>
      <c r="X409" s="13"/>
      <c r="Y409" s="13"/>
      <c r="Z409" s="13"/>
      <c r="AA409" s="13"/>
      <c r="AB409" s="13"/>
      <c r="AC409" s="13"/>
      <c r="AD409" s="13"/>
      <c r="AE409" s="13"/>
      <c r="AT409" s="263" t="s">
        <v>219</v>
      </c>
      <c r="AU409" s="263" t="s">
        <v>87</v>
      </c>
      <c r="AV409" s="13" t="s">
        <v>87</v>
      </c>
      <c r="AW409" s="13" t="s">
        <v>32</v>
      </c>
      <c r="AX409" s="13" t="s">
        <v>85</v>
      </c>
      <c r="AY409" s="263" t="s">
        <v>136</v>
      </c>
    </row>
    <row r="410" s="12" customFormat="1" ht="25.92" customHeight="1">
      <c r="A410" s="12"/>
      <c r="B410" s="218"/>
      <c r="C410" s="219"/>
      <c r="D410" s="220" t="s">
        <v>76</v>
      </c>
      <c r="E410" s="221" t="s">
        <v>622</v>
      </c>
      <c r="F410" s="221" t="s">
        <v>623</v>
      </c>
      <c r="G410" s="219"/>
      <c r="H410" s="219"/>
      <c r="I410" s="222"/>
      <c r="J410" s="223">
        <f>BK410</f>
        <v>0</v>
      </c>
      <c r="K410" s="219"/>
      <c r="L410" s="224"/>
      <c r="M410" s="225"/>
      <c r="N410" s="226"/>
      <c r="O410" s="226"/>
      <c r="P410" s="227">
        <f>SUM(P411:P439)</f>
        <v>0</v>
      </c>
      <c r="Q410" s="226"/>
      <c r="R410" s="227">
        <f>SUM(R411:R439)</f>
        <v>0</v>
      </c>
      <c r="S410" s="226"/>
      <c r="T410" s="228">
        <f>SUM(T411:T439)</f>
        <v>0</v>
      </c>
      <c r="U410" s="12"/>
      <c r="V410" s="12"/>
      <c r="W410" s="12"/>
      <c r="X410" s="12"/>
      <c r="Y410" s="12"/>
      <c r="Z410" s="12"/>
      <c r="AA410" s="12"/>
      <c r="AB410" s="12"/>
      <c r="AC410" s="12"/>
      <c r="AD410" s="12"/>
      <c r="AE410" s="12"/>
      <c r="AR410" s="229" t="s">
        <v>168</v>
      </c>
      <c r="AT410" s="230" t="s">
        <v>76</v>
      </c>
      <c r="AU410" s="230" t="s">
        <v>77</v>
      </c>
      <c r="AY410" s="229" t="s">
        <v>136</v>
      </c>
      <c r="BK410" s="231">
        <f>SUM(BK411:BK439)</f>
        <v>0</v>
      </c>
    </row>
    <row r="411" s="2" customFormat="1" ht="16.5" customHeight="1">
      <c r="A411" s="39"/>
      <c r="B411" s="40"/>
      <c r="C411" s="232" t="s">
        <v>624</v>
      </c>
      <c r="D411" s="232" t="s">
        <v>137</v>
      </c>
      <c r="E411" s="233" t="s">
        <v>625</v>
      </c>
      <c r="F411" s="234" t="s">
        <v>626</v>
      </c>
      <c r="G411" s="235" t="s">
        <v>545</v>
      </c>
      <c r="H411" s="236">
        <v>1</v>
      </c>
      <c r="I411" s="237"/>
      <c r="J411" s="238">
        <f>ROUND(I411*H411,2)</f>
        <v>0</v>
      </c>
      <c r="K411" s="239"/>
      <c r="L411" s="42"/>
      <c r="M411" s="240" t="s">
        <v>1</v>
      </c>
      <c r="N411" s="241" t="s">
        <v>42</v>
      </c>
      <c r="O411" s="92"/>
      <c r="P411" s="242">
        <f>O411*H411</f>
        <v>0</v>
      </c>
      <c r="Q411" s="242">
        <v>0</v>
      </c>
      <c r="R411" s="242">
        <f>Q411*H411</f>
        <v>0</v>
      </c>
      <c r="S411" s="242">
        <v>0</v>
      </c>
      <c r="T411" s="243">
        <f>S411*H411</f>
        <v>0</v>
      </c>
      <c r="U411" s="39"/>
      <c r="V411" s="39"/>
      <c r="W411" s="39"/>
      <c r="X411" s="39"/>
      <c r="Y411" s="39"/>
      <c r="Z411" s="39"/>
      <c r="AA411" s="39"/>
      <c r="AB411" s="39"/>
      <c r="AC411" s="39"/>
      <c r="AD411" s="39"/>
      <c r="AE411" s="39"/>
      <c r="AR411" s="244" t="s">
        <v>201</v>
      </c>
      <c r="AT411" s="244" t="s">
        <v>137</v>
      </c>
      <c r="AU411" s="244" t="s">
        <v>85</v>
      </c>
      <c r="AY411" s="16" t="s">
        <v>136</v>
      </c>
      <c r="BE411" s="144">
        <f>IF(N411="základní",J411,0)</f>
        <v>0</v>
      </c>
      <c r="BF411" s="144">
        <f>IF(N411="snížená",J411,0)</f>
        <v>0</v>
      </c>
      <c r="BG411" s="144">
        <f>IF(N411="zákl. přenesená",J411,0)</f>
        <v>0</v>
      </c>
      <c r="BH411" s="144">
        <f>IF(N411="sníž. přenesená",J411,0)</f>
        <v>0</v>
      </c>
      <c r="BI411" s="144">
        <f>IF(N411="nulová",J411,0)</f>
        <v>0</v>
      </c>
      <c r="BJ411" s="16" t="s">
        <v>85</v>
      </c>
      <c r="BK411" s="144">
        <f>ROUND(I411*H411,2)</f>
        <v>0</v>
      </c>
      <c r="BL411" s="16" t="s">
        <v>201</v>
      </c>
      <c r="BM411" s="244" t="s">
        <v>627</v>
      </c>
    </row>
    <row r="412" s="2" customFormat="1">
      <c r="A412" s="39"/>
      <c r="B412" s="40"/>
      <c r="C412" s="41"/>
      <c r="D412" s="245" t="s">
        <v>143</v>
      </c>
      <c r="E412" s="41"/>
      <c r="F412" s="246" t="s">
        <v>626</v>
      </c>
      <c r="G412" s="41"/>
      <c r="H412" s="41"/>
      <c r="I412" s="247"/>
      <c r="J412" s="41"/>
      <c r="K412" s="41"/>
      <c r="L412" s="42"/>
      <c r="M412" s="248"/>
      <c r="N412" s="249"/>
      <c r="O412" s="92"/>
      <c r="P412" s="92"/>
      <c r="Q412" s="92"/>
      <c r="R412" s="92"/>
      <c r="S412" s="92"/>
      <c r="T412" s="93"/>
      <c r="U412" s="39"/>
      <c r="V412" s="39"/>
      <c r="W412" s="39"/>
      <c r="X412" s="39"/>
      <c r="Y412" s="39"/>
      <c r="Z412" s="39"/>
      <c r="AA412" s="39"/>
      <c r="AB412" s="39"/>
      <c r="AC412" s="39"/>
      <c r="AD412" s="39"/>
      <c r="AE412" s="39"/>
      <c r="AT412" s="16" t="s">
        <v>143</v>
      </c>
      <c r="AU412" s="16" t="s">
        <v>85</v>
      </c>
    </row>
    <row r="413" s="2" customFormat="1">
      <c r="A413" s="39"/>
      <c r="B413" s="40"/>
      <c r="C413" s="41"/>
      <c r="D413" s="250" t="s">
        <v>145</v>
      </c>
      <c r="E413" s="41"/>
      <c r="F413" s="251" t="s">
        <v>628</v>
      </c>
      <c r="G413" s="41"/>
      <c r="H413" s="41"/>
      <c r="I413" s="247"/>
      <c r="J413" s="41"/>
      <c r="K413" s="41"/>
      <c r="L413" s="42"/>
      <c r="M413" s="248"/>
      <c r="N413" s="249"/>
      <c r="O413" s="92"/>
      <c r="P413" s="92"/>
      <c r="Q413" s="92"/>
      <c r="R413" s="92"/>
      <c r="S413" s="92"/>
      <c r="T413" s="93"/>
      <c r="U413" s="39"/>
      <c r="V413" s="39"/>
      <c r="W413" s="39"/>
      <c r="X413" s="39"/>
      <c r="Y413" s="39"/>
      <c r="Z413" s="39"/>
      <c r="AA413" s="39"/>
      <c r="AB413" s="39"/>
      <c r="AC413" s="39"/>
      <c r="AD413" s="39"/>
      <c r="AE413" s="39"/>
      <c r="AT413" s="16" t="s">
        <v>145</v>
      </c>
      <c r="AU413" s="16" t="s">
        <v>85</v>
      </c>
    </row>
    <row r="414" s="2" customFormat="1">
      <c r="A414" s="39"/>
      <c r="B414" s="40"/>
      <c r="C414" s="41"/>
      <c r="D414" s="245" t="s">
        <v>147</v>
      </c>
      <c r="E414" s="41"/>
      <c r="F414" s="252" t="s">
        <v>629</v>
      </c>
      <c r="G414" s="41"/>
      <c r="H414" s="41"/>
      <c r="I414" s="247"/>
      <c r="J414" s="41"/>
      <c r="K414" s="41"/>
      <c r="L414" s="42"/>
      <c r="M414" s="248"/>
      <c r="N414" s="249"/>
      <c r="O414" s="92"/>
      <c r="P414" s="92"/>
      <c r="Q414" s="92"/>
      <c r="R414" s="92"/>
      <c r="S414" s="92"/>
      <c r="T414" s="93"/>
      <c r="U414" s="39"/>
      <c r="V414" s="39"/>
      <c r="W414" s="39"/>
      <c r="X414" s="39"/>
      <c r="Y414" s="39"/>
      <c r="Z414" s="39"/>
      <c r="AA414" s="39"/>
      <c r="AB414" s="39"/>
      <c r="AC414" s="39"/>
      <c r="AD414" s="39"/>
      <c r="AE414" s="39"/>
      <c r="AT414" s="16" t="s">
        <v>147</v>
      </c>
      <c r="AU414" s="16" t="s">
        <v>85</v>
      </c>
    </row>
    <row r="415" s="2" customFormat="1" ht="16.5" customHeight="1">
      <c r="A415" s="39"/>
      <c r="B415" s="40"/>
      <c r="C415" s="232" t="s">
        <v>630</v>
      </c>
      <c r="D415" s="232" t="s">
        <v>137</v>
      </c>
      <c r="E415" s="233" t="s">
        <v>631</v>
      </c>
      <c r="F415" s="234" t="s">
        <v>632</v>
      </c>
      <c r="G415" s="235" t="s">
        <v>545</v>
      </c>
      <c r="H415" s="236">
        <v>1</v>
      </c>
      <c r="I415" s="237"/>
      <c r="J415" s="238">
        <f>ROUND(I415*H415,2)</f>
        <v>0</v>
      </c>
      <c r="K415" s="239"/>
      <c r="L415" s="42"/>
      <c r="M415" s="240" t="s">
        <v>1</v>
      </c>
      <c r="N415" s="241" t="s">
        <v>42</v>
      </c>
      <c r="O415" s="92"/>
      <c r="P415" s="242">
        <f>O415*H415</f>
        <v>0</v>
      </c>
      <c r="Q415" s="242">
        <v>0</v>
      </c>
      <c r="R415" s="242">
        <f>Q415*H415</f>
        <v>0</v>
      </c>
      <c r="S415" s="242">
        <v>0</v>
      </c>
      <c r="T415" s="243">
        <f>S415*H415</f>
        <v>0</v>
      </c>
      <c r="U415" s="39"/>
      <c r="V415" s="39"/>
      <c r="W415" s="39"/>
      <c r="X415" s="39"/>
      <c r="Y415" s="39"/>
      <c r="Z415" s="39"/>
      <c r="AA415" s="39"/>
      <c r="AB415" s="39"/>
      <c r="AC415" s="39"/>
      <c r="AD415" s="39"/>
      <c r="AE415" s="39"/>
      <c r="AR415" s="244" t="s">
        <v>201</v>
      </c>
      <c r="AT415" s="244" t="s">
        <v>137</v>
      </c>
      <c r="AU415" s="244" t="s">
        <v>85</v>
      </c>
      <c r="AY415" s="16" t="s">
        <v>136</v>
      </c>
      <c r="BE415" s="144">
        <f>IF(N415="základní",J415,0)</f>
        <v>0</v>
      </c>
      <c r="BF415" s="144">
        <f>IF(N415="snížená",J415,0)</f>
        <v>0</v>
      </c>
      <c r="BG415" s="144">
        <f>IF(N415="zákl. přenesená",J415,0)</f>
        <v>0</v>
      </c>
      <c r="BH415" s="144">
        <f>IF(N415="sníž. přenesená",J415,0)</f>
        <v>0</v>
      </c>
      <c r="BI415" s="144">
        <f>IF(N415="nulová",J415,0)</f>
        <v>0</v>
      </c>
      <c r="BJ415" s="16" t="s">
        <v>85</v>
      </c>
      <c r="BK415" s="144">
        <f>ROUND(I415*H415,2)</f>
        <v>0</v>
      </c>
      <c r="BL415" s="16" t="s">
        <v>201</v>
      </c>
      <c r="BM415" s="244" t="s">
        <v>633</v>
      </c>
    </row>
    <row r="416" s="2" customFormat="1">
      <c r="A416" s="39"/>
      <c r="B416" s="40"/>
      <c r="C416" s="41"/>
      <c r="D416" s="245" t="s">
        <v>143</v>
      </c>
      <c r="E416" s="41"/>
      <c r="F416" s="246" t="s">
        <v>632</v>
      </c>
      <c r="G416" s="41"/>
      <c r="H416" s="41"/>
      <c r="I416" s="247"/>
      <c r="J416" s="41"/>
      <c r="K416" s="41"/>
      <c r="L416" s="42"/>
      <c r="M416" s="248"/>
      <c r="N416" s="249"/>
      <c r="O416" s="92"/>
      <c r="P416" s="92"/>
      <c r="Q416" s="92"/>
      <c r="R416" s="92"/>
      <c r="S416" s="92"/>
      <c r="T416" s="93"/>
      <c r="U416" s="39"/>
      <c r="V416" s="39"/>
      <c r="W416" s="39"/>
      <c r="X416" s="39"/>
      <c r="Y416" s="39"/>
      <c r="Z416" s="39"/>
      <c r="AA416" s="39"/>
      <c r="AB416" s="39"/>
      <c r="AC416" s="39"/>
      <c r="AD416" s="39"/>
      <c r="AE416" s="39"/>
      <c r="AT416" s="16" t="s">
        <v>143</v>
      </c>
      <c r="AU416" s="16" t="s">
        <v>85</v>
      </c>
    </row>
    <row r="417" s="2" customFormat="1">
      <c r="A417" s="39"/>
      <c r="B417" s="40"/>
      <c r="C417" s="41"/>
      <c r="D417" s="250" t="s">
        <v>145</v>
      </c>
      <c r="E417" s="41"/>
      <c r="F417" s="251" t="s">
        <v>634</v>
      </c>
      <c r="G417" s="41"/>
      <c r="H417" s="41"/>
      <c r="I417" s="247"/>
      <c r="J417" s="41"/>
      <c r="K417" s="41"/>
      <c r="L417" s="42"/>
      <c r="M417" s="248"/>
      <c r="N417" s="249"/>
      <c r="O417" s="92"/>
      <c r="P417" s="92"/>
      <c r="Q417" s="92"/>
      <c r="R417" s="92"/>
      <c r="S417" s="92"/>
      <c r="T417" s="93"/>
      <c r="U417" s="39"/>
      <c r="V417" s="39"/>
      <c r="W417" s="39"/>
      <c r="X417" s="39"/>
      <c r="Y417" s="39"/>
      <c r="Z417" s="39"/>
      <c r="AA417" s="39"/>
      <c r="AB417" s="39"/>
      <c r="AC417" s="39"/>
      <c r="AD417" s="39"/>
      <c r="AE417" s="39"/>
      <c r="AT417" s="16" t="s">
        <v>145</v>
      </c>
      <c r="AU417" s="16" t="s">
        <v>85</v>
      </c>
    </row>
    <row r="418" s="2" customFormat="1">
      <c r="A418" s="39"/>
      <c r="B418" s="40"/>
      <c r="C418" s="41"/>
      <c r="D418" s="245" t="s">
        <v>147</v>
      </c>
      <c r="E418" s="41"/>
      <c r="F418" s="252" t="s">
        <v>629</v>
      </c>
      <c r="G418" s="41"/>
      <c r="H418" s="41"/>
      <c r="I418" s="247"/>
      <c r="J418" s="41"/>
      <c r="K418" s="41"/>
      <c r="L418" s="42"/>
      <c r="M418" s="248"/>
      <c r="N418" s="249"/>
      <c r="O418" s="92"/>
      <c r="P418" s="92"/>
      <c r="Q418" s="92"/>
      <c r="R418" s="92"/>
      <c r="S418" s="92"/>
      <c r="T418" s="93"/>
      <c r="U418" s="39"/>
      <c r="V418" s="39"/>
      <c r="W418" s="39"/>
      <c r="X418" s="39"/>
      <c r="Y418" s="39"/>
      <c r="Z418" s="39"/>
      <c r="AA418" s="39"/>
      <c r="AB418" s="39"/>
      <c r="AC418" s="39"/>
      <c r="AD418" s="39"/>
      <c r="AE418" s="39"/>
      <c r="AT418" s="16" t="s">
        <v>147</v>
      </c>
      <c r="AU418" s="16" t="s">
        <v>85</v>
      </c>
    </row>
    <row r="419" s="2" customFormat="1" ht="16.5" customHeight="1">
      <c r="A419" s="39"/>
      <c r="B419" s="40"/>
      <c r="C419" s="232" t="s">
        <v>635</v>
      </c>
      <c r="D419" s="232" t="s">
        <v>137</v>
      </c>
      <c r="E419" s="233" t="s">
        <v>636</v>
      </c>
      <c r="F419" s="234" t="s">
        <v>637</v>
      </c>
      <c r="G419" s="235" t="s">
        <v>545</v>
      </c>
      <c r="H419" s="236">
        <v>1</v>
      </c>
      <c r="I419" s="237"/>
      <c r="J419" s="238">
        <f>ROUND(I419*H419,2)</f>
        <v>0</v>
      </c>
      <c r="K419" s="239"/>
      <c r="L419" s="42"/>
      <c r="M419" s="240" t="s">
        <v>1</v>
      </c>
      <c r="N419" s="241" t="s">
        <v>42</v>
      </c>
      <c r="O419" s="92"/>
      <c r="P419" s="242">
        <f>O419*H419</f>
        <v>0</v>
      </c>
      <c r="Q419" s="242">
        <v>0</v>
      </c>
      <c r="R419" s="242">
        <f>Q419*H419</f>
        <v>0</v>
      </c>
      <c r="S419" s="242">
        <v>0</v>
      </c>
      <c r="T419" s="243">
        <f>S419*H419</f>
        <v>0</v>
      </c>
      <c r="U419" s="39"/>
      <c r="V419" s="39"/>
      <c r="W419" s="39"/>
      <c r="X419" s="39"/>
      <c r="Y419" s="39"/>
      <c r="Z419" s="39"/>
      <c r="AA419" s="39"/>
      <c r="AB419" s="39"/>
      <c r="AC419" s="39"/>
      <c r="AD419" s="39"/>
      <c r="AE419" s="39"/>
      <c r="AR419" s="244" t="s">
        <v>201</v>
      </c>
      <c r="AT419" s="244" t="s">
        <v>137</v>
      </c>
      <c r="AU419" s="244" t="s">
        <v>85</v>
      </c>
      <c r="AY419" s="16" t="s">
        <v>136</v>
      </c>
      <c r="BE419" s="144">
        <f>IF(N419="základní",J419,0)</f>
        <v>0</v>
      </c>
      <c r="BF419" s="144">
        <f>IF(N419="snížená",J419,0)</f>
        <v>0</v>
      </c>
      <c r="BG419" s="144">
        <f>IF(N419="zákl. přenesená",J419,0)</f>
        <v>0</v>
      </c>
      <c r="BH419" s="144">
        <f>IF(N419="sníž. přenesená",J419,0)</f>
        <v>0</v>
      </c>
      <c r="BI419" s="144">
        <f>IF(N419="nulová",J419,0)</f>
        <v>0</v>
      </c>
      <c r="BJ419" s="16" t="s">
        <v>85</v>
      </c>
      <c r="BK419" s="144">
        <f>ROUND(I419*H419,2)</f>
        <v>0</v>
      </c>
      <c r="BL419" s="16" t="s">
        <v>201</v>
      </c>
      <c r="BM419" s="244" t="s">
        <v>638</v>
      </c>
    </row>
    <row r="420" s="2" customFormat="1">
      <c r="A420" s="39"/>
      <c r="B420" s="40"/>
      <c r="C420" s="41"/>
      <c r="D420" s="245" t="s">
        <v>143</v>
      </c>
      <c r="E420" s="41"/>
      <c r="F420" s="246" t="s">
        <v>637</v>
      </c>
      <c r="G420" s="41"/>
      <c r="H420" s="41"/>
      <c r="I420" s="247"/>
      <c r="J420" s="41"/>
      <c r="K420" s="41"/>
      <c r="L420" s="42"/>
      <c r="M420" s="248"/>
      <c r="N420" s="249"/>
      <c r="O420" s="92"/>
      <c r="P420" s="92"/>
      <c r="Q420" s="92"/>
      <c r="R420" s="92"/>
      <c r="S420" s="92"/>
      <c r="T420" s="93"/>
      <c r="U420" s="39"/>
      <c r="V420" s="39"/>
      <c r="W420" s="39"/>
      <c r="X420" s="39"/>
      <c r="Y420" s="39"/>
      <c r="Z420" s="39"/>
      <c r="AA420" s="39"/>
      <c r="AB420" s="39"/>
      <c r="AC420" s="39"/>
      <c r="AD420" s="39"/>
      <c r="AE420" s="39"/>
      <c r="AT420" s="16" t="s">
        <v>143</v>
      </c>
      <c r="AU420" s="16" t="s">
        <v>85</v>
      </c>
    </row>
    <row r="421" s="2" customFormat="1">
      <c r="A421" s="39"/>
      <c r="B421" s="40"/>
      <c r="C421" s="41"/>
      <c r="D421" s="250" t="s">
        <v>145</v>
      </c>
      <c r="E421" s="41"/>
      <c r="F421" s="251" t="s">
        <v>639</v>
      </c>
      <c r="G421" s="41"/>
      <c r="H421" s="41"/>
      <c r="I421" s="247"/>
      <c r="J421" s="41"/>
      <c r="K421" s="41"/>
      <c r="L421" s="42"/>
      <c r="M421" s="248"/>
      <c r="N421" s="249"/>
      <c r="O421" s="92"/>
      <c r="P421" s="92"/>
      <c r="Q421" s="92"/>
      <c r="R421" s="92"/>
      <c r="S421" s="92"/>
      <c r="T421" s="93"/>
      <c r="U421" s="39"/>
      <c r="V421" s="39"/>
      <c r="W421" s="39"/>
      <c r="X421" s="39"/>
      <c r="Y421" s="39"/>
      <c r="Z421" s="39"/>
      <c r="AA421" s="39"/>
      <c r="AB421" s="39"/>
      <c r="AC421" s="39"/>
      <c r="AD421" s="39"/>
      <c r="AE421" s="39"/>
      <c r="AT421" s="16" t="s">
        <v>145</v>
      </c>
      <c r="AU421" s="16" t="s">
        <v>85</v>
      </c>
    </row>
    <row r="422" s="2" customFormat="1">
      <c r="A422" s="39"/>
      <c r="B422" s="40"/>
      <c r="C422" s="41"/>
      <c r="D422" s="245" t="s">
        <v>147</v>
      </c>
      <c r="E422" s="41"/>
      <c r="F422" s="252" t="s">
        <v>640</v>
      </c>
      <c r="G422" s="41"/>
      <c r="H422" s="41"/>
      <c r="I422" s="247"/>
      <c r="J422" s="41"/>
      <c r="K422" s="41"/>
      <c r="L422" s="42"/>
      <c r="M422" s="248"/>
      <c r="N422" s="249"/>
      <c r="O422" s="92"/>
      <c r="P422" s="92"/>
      <c r="Q422" s="92"/>
      <c r="R422" s="92"/>
      <c r="S422" s="92"/>
      <c r="T422" s="93"/>
      <c r="U422" s="39"/>
      <c r="V422" s="39"/>
      <c r="W422" s="39"/>
      <c r="X422" s="39"/>
      <c r="Y422" s="39"/>
      <c r="Z422" s="39"/>
      <c r="AA422" s="39"/>
      <c r="AB422" s="39"/>
      <c r="AC422" s="39"/>
      <c r="AD422" s="39"/>
      <c r="AE422" s="39"/>
      <c r="AT422" s="16" t="s">
        <v>147</v>
      </c>
      <c r="AU422" s="16" t="s">
        <v>85</v>
      </c>
    </row>
    <row r="423" s="2" customFormat="1" ht="16.5" customHeight="1">
      <c r="A423" s="39"/>
      <c r="B423" s="40"/>
      <c r="C423" s="232" t="s">
        <v>641</v>
      </c>
      <c r="D423" s="232" t="s">
        <v>137</v>
      </c>
      <c r="E423" s="233" t="s">
        <v>642</v>
      </c>
      <c r="F423" s="234" t="s">
        <v>643</v>
      </c>
      <c r="G423" s="235" t="s">
        <v>545</v>
      </c>
      <c r="H423" s="236">
        <v>1</v>
      </c>
      <c r="I423" s="237"/>
      <c r="J423" s="238">
        <f>ROUND(I423*H423,2)</f>
        <v>0</v>
      </c>
      <c r="K423" s="239"/>
      <c r="L423" s="42"/>
      <c r="M423" s="240" t="s">
        <v>1</v>
      </c>
      <c r="N423" s="241" t="s">
        <v>42</v>
      </c>
      <c r="O423" s="92"/>
      <c r="P423" s="242">
        <f>O423*H423</f>
        <v>0</v>
      </c>
      <c r="Q423" s="242">
        <v>0</v>
      </c>
      <c r="R423" s="242">
        <f>Q423*H423</f>
        <v>0</v>
      </c>
      <c r="S423" s="242">
        <v>0</v>
      </c>
      <c r="T423" s="243">
        <f>S423*H423</f>
        <v>0</v>
      </c>
      <c r="U423" s="39"/>
      <c r="V423" s="39"/>
      <c r="W423" s="39"/>
      <c r="X423" s="39"/>
      <c r="Y423" s="39"/>
      <c r="Z423" s="39"/>
      <c r="AA423" s="39"/>
      <c r="AB423" s="39"/>
      <c r="AC423" s="39"/>
      <c r="AD423" s="39"/>
      <c r="AE423" s="39"/>
      <c r="AR423" s="244" t="s">
        <v>201</v>
      </c>
      <c r="AT423" s="244" t="s">
        <v>137</v>
      </c>
      <c r="AU423" s="244" t="s">
        <v>85</v>
      </c>
      <c r="AY423" s="16" t="s">
        <v>136</v>
      </c>
      <c r="BE423" s="144">
        <f>IF(N423="základní",J423,0)</f>
        <v>0</v>
      </c>
      <c r="BF423" s="144">
        <f>IF(N423="snížená",J423,0)</f>
        <v>0</v>
      </c>
      <c r="BG423" s="144">
        <f>IF(N423="zákl. přenesená",J423,0)</f>
        <v>0</v>
      </c>
      <c r="BH423" s="144">
        <f>IF(N423="sníž. přenesená",J423,0)</f>
        <v>0</v>
      </c>
      <c r="BI423" s="144">
        <f>IF(N423="nulová",J423,0)</f>
        <v>0</v>
      </c>
      <c r="BJ423" s="16" t="s">
        <v>85</v>
      </c>
      <c r="BK423" s="144">
        <f>ROUND(I423*H423,2)</f>
        <v>0</v>
      </c>
      <c r="BL423" s="16" t="s">
        <v>201</v>
      </c>
      <c r="BM423" s="244" t="s">
        <v>644</v>
      </c>
    </row>
    <row r="424" s="2" customFormat="1">
      <c r="A424" s="39"/>
      <c r="B424" s="40"/>
      <c r="C424" s="41"/>
      <c r="D424" s="245" t="s">
        <v>143</v>
      </c>
      <c r="E424" s="41"/>
      <c r="F424" s="246" t="s">
        <v>643</v>
      </c>
      <c r="G424" s="41"/>
      <c r="H424" s="41"/>
      <c r="I424" s="247"/>
      <c r="J424" s="41"/>
      <c r="K424" s="41"/>
      <c r="L424" s="42"/>
      <c r="M424" s="248"/>
      <c r="N424" s="249"/>
      <c r="O424" s="92"/>
      <c r="P424" s="92"/>
      <c r="Q424" s="92"/>
      <c r="R424" s="92"/>
      <c r="S424" s="92"/>
      <c r="T424" s="93"/>
      <c r="U424" s="39"/>
      <c r="V424" s="39"/>
      <c r="W424" s="39"/>
      <c r="X424" s="39"/>
      <c r="Y424" s="39"/>
      <c r="Z424" s="39"/>
      <c r="AA424" s="39"/>
      <c r="AB424" s="39"/>
      <c r="AC424" s="39"/>
      <c r="AD424" s="39"/>
      <c r="AE424" s="39"/>
      <c r="AT424" s="16" t="s">
        <v>143</v>
      </c>
      <c r="AU424" s="16" t="s">
        <v>85</v>
      </c>
    </row>
    <row r="425" s="2" customFormat="1">
      <c r="A425" s="39"/>
      <c r="B425" s="40"/>
      <c r="C425" s="41"/>
      <c r="D425" s="250" t="s">
        <v>145</v>
      </c>
      <c r="E425" s="41"/>
      <c r="F425" s="251" t="s">
        <v>645</v>
      </c>
      <c r="G425" s="41"/>
      <c r="H425" s="41"/>
      <c r="I425" s="247"/>
      <c r="J425" s="41"/>
      <c r="K425" s="41"/>
      <c r="L425" s="42"/>
      <c r="M425" s="248"/>
      <c r="N425" s="249"/>
      <c r="O425" s="92"/>
      <c r="P425" s="92"/>
      <c r="Q425" s="92"/>
      <c r="R425" s="92"/>
      <c r="S425" s="92"/>
      <c r="T425" s="93"/>
      <c r="U425" s="39"/>
      <c r="V425" s="39"/>
      <c r="W425" s="39"/>
      <c r="X425" s="39"/>
      <c r="Y425" s="39"/>
      <c r="Z425" s="39"/>
      <c r="AA425" s="39"/>
      <c r="AB425" s="39"/>
      <c r="AC425" s="39"/>
      <c r="AD425" s="39"/>
      <c r="AE425" s="39"/>
      <c r="AT425" s="16" t="s">
        <v>145</v>
      </c>
      <c r="AU425" s="16" t="s">
        <v>85</v>
      </c>
    </row>
    <row r="426" s="2" customFormat="1">
      <c r="A426" s="39"/>
      <c r="B426" s="40"/>
      <c r="C426" s="41"/>
      <c r="D426" s="245" t="s">
        <v>147</v>
      </c>
      <c r="E426" s="41"/>
      <c r="F426" s="252" t="s">
        <v>646</v>
      </c>
      <c r="G426" s="41"/>
      <c r="H426" s="41"/>
      <c r="I426" s="247"/>
      <c r="J426" s="41"/>
      <c r="K426" s="41"/>
      <c r="L426" s="42"/>
      <c r="M426" s="248"/>
      <c r="N426" s="249"/>
      <c r="O426" s="92"/>
      <c r="P426" s="92"/>
      <c r="Q426" s="92"/>
      <c r="R426" s="92"/>
      <c r="S426" s="92"/>
      <c r="T426" s="93"/>
      <c r="U426" s="39"/>
      <c r="V426" s="39"/>
      <c r="W426" s="39"/>
      <c r="X426" s="39"/>
      <c r="Y426" s="39"/>
      <c r="Z426" s="39"/>
      <c r="AA426" s="39"/>
      <c r="AB426" s="39"/>
      <c r="AC426" s="39"/>
      <c r="AD426" s="39"/>
      <c r="AE426" s="39"/>
      <c r="AT426" s="16" t="s">
        <v>147</v>
      </c>
      <c r="AU426" s="16" t="s">
        <v>85</v>
      </c>
    </row>
    <row r="427" s="2" customFormat="1" ht="16.5" customHeight="1">
      <c r="A427" s="39"/>
      <c r="B427" s="40"/>
      <c r="C427" s="232" t="s">
        <v>647</v>
      </c>
      <c r="D427" s="232" t="s">
        <v>137</v>
      </c>
      <c r="E427" s="233" t="s">
        <v>648</v>
      </c>
      <c r="F427" s="234" t="s">
        <v>649</v>
      </c>
      <c r="G427" s="235" t="s">
        <v>650</v>
      </c>
      <c r="H427" s="236">
        <v>6</v>
      </c>
      <c r="I427" s="237"/>
      <c r="J427" s="238">
        <f>ROUND(I427*H427,2)</f>
        <v>0</v>
      </c>
      <c r="K427" s="239"/>
      <c r="L427" s="42"/>
      <c r="M427" s="240" t="s">
        <v>1</v>
      </c>
      <c r="N427" s="241" t="s">
        <v>42</v>
      </c>
      <c r="O427" s="92"/>
      <c r="P427" s="242">
        <f>O427*H427</f>
        <v>0</v>
      </c>
      <c r="Q427" s="242">
        <v>0</v>
      </c>
      <c r="R427" s="242">
        <f>Q427*H427</f>
        <v>0</v>
      </c>
      <c r="S427" s="242">
        <v>0</v>
      </c>
      <c r="T427" s="243">
        <f>S427*H427</f>
        <v>0</v>
      </c>
      <c r="U427" s="39"/>
      <c r="V427" s="39"/>
      <c r="W427" s="39"/>
      <c r="X427" s="39"/>
      <c r="Y427" s="39"/>
      <c r="Z427" s="39"/>
      <c r="AA427" s="39"/>
      <c r="AB427" s="39"/>
      <c r="AC427" s="39"/>
      <c r="AD427" s="39"/>
      <c r="AE427" s="39"/>
      <c r="AR427" s="244" t="s">
        <v>201</v>
      </c>
      <c r="AT427" s="244" t="s">
        <v>137</v>
      </c>
      <c r="AU427" s="244" t="s">
        <v>85</v>
      </c>
      <c r="AY427" s="16" t="s">
        <v>136</v>
      </c>
      <c r="BE427" s="144">
        <f>IF(N427="základní",J427,0)</f>
        <v>0</v>
      </c>
      <c r="BF427" s="144">
        <f>IF(N427="snížená",J427,0)</f>
        <v>0</v>
      </c>
      <c r="BG427" s="144">
        <f>IF(N427="zákl. přenesená",J427,0)</f>
        <v>0</v>
      </c>
      <c r="BH427" s="144">
        <f>IF(N427="sníž. přenesená",J427,0)</f>
        <v>0</v>
      </c>
      <c r="BI427" s="144">
        <f>IF(N427="nulová",J427,0)</f>
        <v>0</v>
      </c>
      <c r="BJ427" s="16" t="s">
        <v>85</v>
      </c>
      <c r="BK427" s="144">
        <f>ROUND(I427*H427,2)</f>
        <v>0</v>
      </c>
      <c r="BL427" s="16" t="s">
        <v>201</v>
      </c>
      <c r="BM427" s="244" t="s">
        <v>651</v>
      </c>
    </row>
    <row r="428" s="2" customFormat="1">
      <c r="A428" s="39"/>
      <c r="B428" s="40"/>
      <c r="C428" s="41"/>
      <c r="D428" s="245" t="s">
        <v>143</v>
      </c>
      <c r="E428" s="41"/>
      <c r="F428" s="246" t="s">
        <v>649</v>
      </c>
      <c r="G428" s="41"/>
      <c r="H428" s="41"/>
      <c r="I428" s="247"/>
      <c r="J428" s="41"/>
      <c r="K428" s="41"/>
      <c r="L428" s="42"/>
      <c r="M428" s="248"/>
      <c r="N428" s="249"/>
      <c r="O428" s="92"/>
      <c r="P428" s="92"/>
      <c r="Q428" s="92"/>
      <c r="R428" s="92"/>
      <c r="S428" s="92"/>
      <c r="T428" s="93"/>
      <c r="U428" s="39"/>
      <c r="V428" s="39"/>
      <c r="W428" s="39"/>
      <c r="X428" s="39"/>
      <c r="Y428" s="39"/>
      <c r="Z428" s="39"/>
      <c r="AA428" s="39"/>
      <c r="AB428" s="39"/>
      <c r="AC428" s="39"/>
      <c r="AD428" s="39"/>
      <c r="AE428" s="39"/>
      <c r="AT428" s="16" t="s">
        <v>143</v>
      </c>
      <c r="AU428" s="16" t="s">
        <v>85</v>
      </c>
    </row>
    <row r="429" s="2" customFormat="1">
      <c r="A429" s="39"/>
      <c r="B429" s="40"/>
      <c r="C429" s="41"/>
      <c r="D429" s="250" t="s">
        <v>145</v>
      </c>
      <c r="E429" s="41"/>
      <c r="F429" s="251" t="s">
        <v>652</v>
      </c>
      <c r="G429" s="41"/>
      <c r="H429" s="41"/>
      <c r="I429" s="247"/>
      <c r="J429" s="41"/>
      <c r="K429" s="41"/>
      <c r="L429" s="42"/>
      <c r="M429" s="248"/>
      <c r="N429" s="249"/>
      <c r="O429" s="92"/>
      <c r="P429" s="92"/>
      <c r="Q429" s="92"/>
      <c r="R429" s="92"/>
      <c r="S429" s="92"/>
      <c r="T429" s="93"/>
      <c r="U429" s="39"/>
      <c r="V429" s="39"/>
      <c r="W429" s="39"/>
      <c r="X429" s="39"/>
      <c r="Y429" s="39"/>
      <c r="Z429" s="39"/>
      <c r="AA429" s="39"/>
      <c r="AB429" s="39"/>
      <c r="AC429" s="39"/>
      <c r="AD429" s="39"/>
      <c r="AE429" s="39"/>
      <c r="AT429" s="16" t="s">
        <v>145</v>
      </c>
      <c r="AU429" s="16" t="s">
        <v>85</v>
      </c>
    </row>
    <row r="430" s="2" customFormat="1">
      <c r="A430" s="39"/>
      <c r="B430" s="40"/>
      <c r="C430" s="41"/>
      <c r="D430" s="245" t="s">
        <v>147</v>
      </c>
      <c r="E430" s="41"/>
      <c r="F430" s="252" t="s">
        <v>653</v>
      </c>
      <c r="G430" s="41"/>
      <c r="H430" s="41"/>
      <c r="I430" s="247"/>
      <c r="J430" s="41"/>
      <c r="K430" s="41"/>
      <c r="L430" s="42"/>
      <c r="M430" s="248"/>
      <c r="N430" s="249"/>
      <c r="O430" s="92"/>
      <c r="P430" s="92"/>
      <c r="Q430" s="92"/>
      <c r="R430" s="92"/>
      <c r="S430" s="92"/>
      <c r="T430" s="93"/>
      <c r="U430" s="39"/>
      <c r="V430" s="39"/>
      <c r="W430" s="39"/>
      <c r="X430" s="39"/>
      <c r="Y430" s="39"/>
      <c r="Z430" s="39"/>
      <c r="AA430" s="39"/>
      <c r="AB430" s="39"/>
      <c r="AC430" s="39"/>
      <c r="AD430" s="39"/>
      <c r="AE430" s="39"/>
      <c r="AT430" s="16" t="s">
        <v>147</v>
      </c>
      <c r="AU430" s="16" t="s">
        <v>85</v>
      </c>
    </row>
    <row r="431" s="2" customFormat="1" ht="16.5" customHeight="1">
      <c r="A431" s="39"/>
      <c r="B431" s="40"/>
      <c r="C431" s="232" t="s">
        <v>654</v>
      </c>
      <c r="D431" s="232" t="s">
        <v>137</v>
      </c>
      <c r="E431" s="233" t="s">
        <v>655</v>
      </c>
      <c r="F431" s="234" t="s">
        <v>656</v>
      </c>
      <c r="G431" s="235" t="s">
        <v>545</v>
      </c>
      <c r="H431" s="236">
        <v>1</v>
      </c>
      <c r="I431" s="237"/>
      <c r="J431" s="238">
        <f>ROUND(I431*H431,2)</f>
        <v>0</v>
      </c>
      <c r="K431" s="239"/>
      <c r="L431" s="42"/>
      <c r="M431" s="240" t="s">
        <v>1</v>
      </c>
      <c r="N431" s="241" t="s">
        <v>42</v>
      </c>
      <c r="O431" s="92"/>
      <c r="P431" s="242">
        <f>O431*H431</f>
        <v>0</v>
      </c>
      <c r="Q431" s="242">
        <v>0</v>
      </c>
      <c r="R431" s="242">
        <f>Q431*H431</f>
        <v>0</v>
      </c>
      <c r="S431" s="242">
        <v>0</v>
      </c>
      <c r="T431" s="243">
        <f>S431*H431</f>
        <v>0</v>
      </c>
      <c r="U431" s="39"/>
      <c r="V431" s="39"/>
      <c r="W431" s="39"/>
      <c r="X431" s="39"/>
      <c r="Y431" s="39"/>
      <c r="Z431" s="39"/>
      <c r="AA431" s="39"/>
      <c r="AB431" s="39"/>
      <c r="AC431" s="39"/>
      <c r="AD431" s="39"/>
      <c r="AE431" s="39"/>
      <c r="AR431" s="244" t="s">
        <v>201</v>
      </c>
      <c r="AT431" s="244" t="s">
        <v>137</v>
      </c>
      <c r="AU431" s="244" t="s">
        <v>85</v>
      </c>
      <c r="AY431" s="16" t="s">
        <v>136</v>
      </c>
      <c r="BE431" s="144">
        <f>IF(N431="základní",J431,0)</f>
        <v>0</v>
      </c>
      <c r="BF431" s="144">
        <f>IF(N431="snížená",J431,0)</f>
        <v>0</v>
      </c>
      <c r="BG431" s="144">
        <f>IF(N431="zákl. přenesená",J431,0)</f>
        <v>0</v>
      </c>
      <c r="BH431" s="144">
        <f>IF(N431="sníž. přenesená",J431,0)</f>
        <v>0</v>
      </c>
      <c r="BI431" s="144">
        <f>IF(N431="nulová",J431,0)</f>
        <v>0</v>
      </c>
      <c r="BJ431" s="16" t="s">
        <v>85</v>
      </c>
      <c r="BK431" s="144">
        <f>ROUND(I431*H431,2)</f>
        <v>0</v>
      </c>
      <c r="BL431" s="16" t="s">
        <v>201</v>
      </c>
      <c r="BM431" s="244" t="s">
        <v>657</v>
      </c>
    </row>
    <row r="432" s="2" customFormat="1">
      <c r="A432" s="39"/>
      <c r="B432" s="40"/>
      <c r="C432" s="41"/>
      <c r="D432" s="245" t="s">
        <v>143</v>
      </c>
      <c r="E432" s="41"/>
      <c r="F432" s="246" t="s">
        <v>656</v>
      </c>
      <c r="G432" s="41"/>
      <c r="H432" s="41"/>
      <c r="I432" s="247"/>
      <c r="J432" s="41"/>
      <c r="K432" s="41"/>
      <c r="L432" s="42"/>
      <c r="M432" s="248"/>
      <c r="N432" s="249"/>
      <c r="O432" s="92"/>
      <c r="P432" s="92"/>
      <c r="Q432" s="92"/>
      <c r="R432" s="92"/>
      <c r="S432" s="92"/>
      <c r="T432" s="93"/>
      <c r="U432" s="39"/>
      <c r="V432" s="39"/>
      <c r="W432" s="39"/>
      <c r="X432" s="39"/>
      <c r="Y432" s="39"/>
      <c r="Z432" s="39"/>
      <c r="AA432" s="39"/>
      <c r="AB432" s="39"/>
      <c r="AC432" s="39"/>
      <c r="AD432" s="39"/>
      <c r="AE432" s="39"/>
      <c r="AT432" s="16" t="s">
        <v>143</v>
      </c>
      <c r="AU432" s="16" t="s">
        <v>85</v>
      </c>
    </row>
    <row r="433" s="2" customFormat="1" ht="16.5" customHeight="1">
      <c r="A433" s="39"/>
      <c r="B433" s="40"/>
      <c r="C433" s="232" t="s">
        <v>658</v>
      </c>
      <c r="D433" s="232" t="s">
        <v>137</v>
      </c>
      <c r="E433" s="233" t="s">
        <v>659</v>
      </c>
      <c r="F433" s="234" t="s">
        <v>660</v>
      </c>
      <c r="G433" s="235" t="s">
        <v>545</v>
      </c>
      <c r="H433" s="236">
        <v>1</v>
      </c>
      <c r="I433" s="237"/>
      <c r="J433" s="238">
        <f>ROUND(I433*H433,2)</f>
        <v>0</v>
      </c>
      <c r="K433" s="239"/>
      <c r="L433" s="42"/>
      <c r="M433" s="240" t="s">
        <v>1</v>
      </c>
      <c r="N433" s="241" t="s">
        <v>42</v>
      </c>
      <c r="O433" s="92"/>
      <c r="P433" s="242">
        <f>O433*H433</f>
        <v>0</v>
      </c>
      <c r="Q433" s="242">
        <v>0</v>
      </c>
      <c r="R433" s="242">
        <f>Q433*H433</f>
        <v>0</v>
      </c>
      <c r="S433" s="242">
        <v>0</v>
      </c>
      <c r="T433" s="243">
        <f>S433*H433</f>
        <v>0</v>
      </c>
      <c r="U433" s="39"/>
      <c r="V433" s="39"/>
      <c r="W433" s="39"/>
      <c r="X433" s="39"/>
      <c r="Y433" s="39"/>
      <c r="Z433" s="39"/>
      <c r="AA433" s="39"/>
      <c r="AB433" s="39"/>
      <c r="AC433" s="39"/>
      <c r="AD433" s="39"/>
      <c r="AE433" s="39"/>
      <c r="AR433" s="244" t="s">
        <v>661</v>
      </c>
      <c r="AT433" s="244" t="s">
        <v>137</v>
      </c>
      <c r="AU433" s="244" t="s">
        <v>85</v>
      </c>
      <c r="AY433" s="16" t="s">
        <v>136</v>
      </c>
      <c r="BE433" s="144">
        <f>IF(N433="základní",J433,0)</f>
        <v>0</v>
      </c>
      <c r="BF433" s="144">
        <f>IF(N433="snížená",J433,0)</f>
        <v>0</v>
      </c>
      <c r="BG433" s="144">
        <f>IF(N433="zákl. přenesená",J433,0)</f>
        <v>0</v>
      </c>
      <c r="BH433" s="144">
        <f>IF(N433="sníž. přenesená",J433,0)</f>
        <v>0</v>
      </c>
      <c r="BI433" s="144">
        <f>IF(N433="nulová",J433,0)</f>
        <v>0</v>
      </c>
      <c r="BJ433" s="16" t="s">
        <v>85</v>
      </c>
      <c r="BK433" s="144">
        <f>ROUND(I433*H433,2)</f>
        <v>0</v>
      </c>
      <c r="BL433" s="16" t="s">
        <v>661</v>
      </c>
      <c r="BM433" s="244" t="s">
        <v>662</v>
      </c>
    </row>
    <row r="434" s="2" customFormat="1">
      <c r="A434" s="39"/>
      <c r="B434" s="40"/>
      <c r="C434" s="41"/>
      <c r="D434" s="245" t="s">
        <v>143</v>
      </c>
      <c r="E434" s="41"/>
      <c r="F434" s="246" t="s">
        <v>660</v>
      </c>
      <c r="G434" s="41"/>
      <c r="H434" s="41"/>
      <c r="I434" s="247"/>
      <c r="J434" s="41"/>
      <c r="K434" s="41"/>
      <c r="L434" s="42"/>
      <c r="M434" s="248"/>
      <c r="N434" s="249"/>
      <c r="O434" s="92"/>
      <c r="P434" s="92"/>
      <c r="Q434" s="92"/>
      <c r="R434" s="92"/>
      <c r="S434" s="92"/>
      <c r="T434" s="93"/>
      <c r="U434" s="39"/>
      <c r="V434" s="39"/>
      <c r="W434" s="39"/>
      <c r="X434" s="39"/>
      <c r="Y434" s="39"/>
      <c r="Z434" s="39"/>
      <c r="AA434" s="39"/>
      <c r="AB434" s="39"/>
      <c r="AC434" s="39"/>
      <c r="AD434" s="39"/>
      <c r="AE434" s="39"/>
      <c r="AT434" s="16" t="s">
        <v>143</v>
      </c>
      <c r="AU434" s="16" t="s">
        <v>85</v>
      </c>
    </row>
    <row r="435" s="2" customFormat="1">
      <c r="A435" s="39"/>
      <c r="B435" s="40"/>
      <c r="C435" s="41"/>
      <c r="D435" s="245" t="s">
        <v>452</v>
      </c>
      <c r="E435" s="41"/>
      <c r="F435" s="252" t="s">
        <v>663</v>
      </c>
      <c r="G435" s="41"/>
      <c r="H435" s="41"/>
      <c r="I435" s="247"/>
      <c r="J435" s="41"/>
      <c r="K435" s="41"/>
      <c r="L435" s="42"/>
      <c r="M435" s="248"/>
      <c r="N435" s="249"/>
      <c r="O435" s="92"/>
      <c r="P435" s="92"/>
      <c r="Q435" s="92"/>
      <c r="R435" s="92"/>
      <c r="S435" s="92"/>
      <c r="T435" s="93"/>
      <c r="U435" s="39"/>
      <c r="V435" s="39"/>
      <c r="W435" s="39"/>
      <c r="X435" s="39"/>
      <c r="Y435" s="39"/>
      <c r="Z435" s="39"/>
      <c r="AA435" s="39"/>
      <c r="AB435" s="39"/>
      <c r="AC435" s="39"/>
      <c r="AD435" s="39"/>
      <c r="AE435" s="39"/>
      <c r="AT435" s="16" t="s">
        <v>452</v>
      </c>
      <c r="AU435" s="16" t="s">
        <v>85</v>
      </c>
    </row>
    <row r="436" s="2" customFormat="1" ht="16.5" customHeight="1">
      <c r="A436" s="39"/>
      <c r="B436" s="40"/>
      <c r="C436" s="232" t="s">
        <v>664</v>
      </c>
      <c r="D436" s="232" t="s">
        <v>137</v>
      </c>
      <c r="E436" s="233" t="s">
        <v>665</v>
      </c>
      <c r="F436" s="234" t="s">
        <v>666</v>
      </c>
      <c r="G436" s="235" t="s">
        <v>545</v>
      </c>
      <c r="H436" s="236">
        <v>1</v>
      </c>
      <c r="I436" s="237"/>
      <c r="J436" s="238">
        <f>ROUND(I436*H436,2)</f>
        <v>0</v>
      </c>
      <c r="K436" s="239"/>
      <c r="L436" s="42"/>
      <c r="M436" s="240" t="s">
        <v>1</v>
      </c>
      <c r="N436" s="241" t="s">
        <v>42</v>
      </c>
      <c r="O436" s="92"/>
      <c r="P436" s="242">
        <f>O436*H436</f>
        <v>0</v>
      </c>
      <c r="Q436" s="242">
        <v>0</v>
      </c>
      <c r="R436" s="242">
        <f>Q436*H436</f>
        <v>0</v>
      </c>
      <c r="S436" s="242">
        <v>0</v>
      </c>
      <c r="T436" s="243">
        <f>S436*H436</f>
        <v>0</v>
      </c>
      <c r="U436" s="39"/>
      <c r="V436" s="39"/>
      <c r="W436" s="39"/>
      <c r="X436" s="39"/>
      <c r="Y436" s="39"/>
      <c r="Z436" s="39"/>
      <c r="AA436" s="39"/>
      <c r="AB436" s="39"/>
      <c r="AC436" s="39"/>
      <c r="AD436" s="39"/>
      <c r="AE436" s="39"/>
      <c r="AR436" s="244" t="s">
        <v>201</v>
      </c>
      <c r="AT436" s="244" t="s">
        <v>137</v>
      </c>
      <c r="AU436" s="244" t="s">
        <v>85</v>
      </c>
      <c r="AY436" s="16" t="s">
        <v>136</v>
      </c>
      <c r="BE436" s="144">
        <f>IF(N436="základní",J436,0)</f>
        <v>0</v>
      </c>
      <c r="BF436" s="144">
        <f>IF(N436="snížená",J436,0)</f>
        <v>0</v>
      </c>
      <c r="BG436" s="144">
        <f>IF(N436="zákl. přenesená",J436,0)</f>
        <v>0</v>
      </c>
      <c r="BH436" s="144">
        <f>IF(N436="sníž. přenesená",J436,0)</f>
        <v>0</v>
      </c>
      <c r="BI436" s="144">
        <f>IF(N436="nulová",J436,0)</f>
        <v>0</v>
      </c>
      <c r="BJ436" s="16" t="s">
        <v>85</v>
      </c>
      <c r="BK436" s="144">
        <f>ROUND(I436*H436,2)</f>
        <v>0</v>
      </c>
      <c r="BL436" s="16" t="s">
        <v>201</v>
      </c>
      <c r="BM436" s="244" t="s">
        <v>667</v>
      </c>
    </row>
    <row r="437" s="2" customFormat="1">
      <c r="A437" s="39"/>
      <c r="B437" s="40"/>
      <c r="C437" s="41"/>
      <c r="D437" s="245" t="s">
        <v>143</v>
      </c>
      <c r="E437" s="41"/>
      <c r="F437" s="246" t="s">
        <v>666</v>
      </c>
      <c r="G437" s="41"/>
      <c r="H437" s="41"/>
      <c r="I437" s="247"/>
      <c r="J437" s="41"/>
      <c r="K437" s="41"/>
      <c r="L437" s="42"/>
      <c r="M437" s="248"/>
      <c r="N437" s="249"/>
      <c r="O437" s="92"/>
      <c r="P437" s="92"/>
      <c r="Q437" s="92"/>
      <c r="R437" s="92"/>
      <c r="S437" s="92"/>
      <c r="T437" s="93"/>
      <c r="U437" s="39"/>
      <c r="V437" s="39"/>
      <c r="W437" s="39"/>
      <c r="X437" s="39"/>
      <c r="Y437" s="39"/>
      <c r="Z437" s="39"/>
      <c r="AA437" s="39"/>
      <c r="AB437" s="39"/>
      <c r="AC437" s="39"/>
      <c r="AD437" s="39"/>
      <c r="AE437" s="39"/>
      <c r="AT437" s="16" t="s">
        <v>143</v>
      </c>
      <c r="AU437" s="16" t="s">
        <v>85</v>
      </c>
    </row>
    <row r="438" s="2" customFormat="1">
      <c r="A438" s="39"/>
      <c r="B438" s="40"/>
      <c r="C438" s="41"/>
      <c r="D438" s="250" t="s">
        <v>145</v>
      </c>
      <c r="E438" s="41"/>
      <c r="F438" s="251" t="s">
        <v>668</v>
      </c>
      <c r="G438" s="41"/>
      <c r="H438" s="41"/>
      <c r="I438" s="247"/>
      <c r="J438" s="41"/>
      <c r="K438" s="41"/>
      <c r="L438" s="42"/>
      <c r="M438" s="248"/>
      <c r="N438" s="249"/>
      <c r="O438" s="92"/>
      <c r="P438" s="92"/>
      <c r="Q438" s="92"/>
      <c r="R438" s="92"/>
      <c r="S438" s="92"/>
      <c r="T438" s="93"/>
      <c r="U438" s="39"/>
      <c r="V438" s="39"/>
      <c r="W438" s="39"/>
      <c r="X438" s="39"/>
      <c r="Y438" s="39"/>
      <c r="Z438" s="39"/>
      <c r="AA438" s="39"/>
      <c r="AB438" s="39"/>
      <c r="AC438" s="39"/>
      <c r="AD438" s="39"/>
      <c r="AE438" s="39"/>
      <c r="AT438" s="16" t="s">
        <v>145</v>
      </c>
      <c r="AU438" s="16" t="s">
        <v>85</v>
      </c>
    </row>
    <row r="439" s="2" customFormat="1">
      <c r="A439" s="39"/>
      <c r="B439" s="40"/>
      <c r="C439" s="41"/>
      <c r="D439" s="245" t="s">
        <v>147</v>
      </c>
      <c r="E439" s="41"/>
      <c r="F439" s="252" t="s">
        <v>629</v>
      </c>
      <c r="G439" s="41"/>
      <c r="H439" s="41"/>
      <c r="I439" s="247"/>
      <c r="J439" s="41"/>
      <c r="K439" s="41"/>
      <c r="L439" s="42"/>
      <c r="M439" s="288"/>
      <c r="N439" s="289"/>
      <c r="O439" s="290"/>
      <c r="P439" s="290"/>
      <c r="Q439" s="290"/>
      <c r="R439" s="290"/>
      <c r="S439" s="290"/>
      <c r="T439" s="291"/>
      <c r="U439" s="39"/>
      <c r="V439" s="39"/>
      <c r="W439" s="39"/>
      <c r="X439" s="39"/>
      <c r="Y439" s="39"/>
      <c r="Z439" s="39"/>
      <c r="AA439" s="39"/>
      <c r="AB439" s="39"/>
      <c r="AC439" s="39"/>
      <c r="AD439" s="39"/>
      <c r="AE439" s="39"/>
      <c r="AT439" s="16" t="s">
        <v>147</v>
      </c>
      <c r="AU439" s="16" t="s">
        <v>85</v>
      </c>
    </row>
    <row r="440" s="2" customFormat="1" ht="6.96" customHeight="1">
      <c r="A440" s="39"/>
      <c r="B440" s="67"/>
      <c r="C440" s="68"/>
      <c r="D440" s="68"/>
      <c r="E440" s="68"/>
      <c r="F440" s="68"/>
      <c r="G440" s="68"/>
      <c r="H440" s="68"/>
      <c r="I440" s="68"/>
      <c r="J440" s="68"/>
      <c r="K440" s="68"/>
      <c r="L440" s="42"/>
      <c r="M440" s="39"/>
      <c r="O440" s="39"/>
      <c r="P440" s="39"/>
      <c r="Q440" s="39"/>
      <c r="R440" s="39"/>
      <c r="S440" s="39"/>
      <c r="T440" s="39"/>
      <c r="U440" s="39"/>
      <c r="V440" s="39"/>
      <c r="W440" s="39"/>
      <c r="X440" s="39"/>
      <c r="Y440" s="39"/>
      <c r="Z440" s="39"/>
      <c r="AA440" s="39"/>
      <c r="AB440" s="39"/>
      <c r="AC440" s="39"/>
      <c r="AD440" s="39"/>
      <c r="AE440" s="39"/>
    </row>
  </sheetData>
  <sheetProtection sheet="1" autoFilter="0" formatColumns="0" formatRows="0" objects="1" scenarios="1" spinCount="100000" saltValue="oShzCGSQDVI91CPcnxT+Y6F+g+h2WHrDZ9hvCPVB2tJ6UAtTUW2eFNzorL4ttMTDheoItmoGEgJ8VhfyxiK9iw==" hashValue="CEE9IhDBvxeN/8dQ2i5Ad4AxzAS3mvkptiLk1+Ub6S+iTcnIwJmr+wiTODljTA6wxau5skiiAQNnBI3U8ND2nA==" algorithmName="SHA-512" password="CC35"/>
  <autoFilter ref="C123:K439"/>
  <mergeCells count="9">
    <mergeCell ref="E7:H7"/>
    <mergeCell ref="E9:H9"/>
    <mergeCell ref="E18:H18"/>
    <mergeCell ref="E27:H27"/>
    <mergeCell ref="E85:H85"/>
    <mergeCell ref="E87:H87"/>
    <mergeCell ref="E114:H114"/>
    <mergeCell ref="E116:H116"/>
    <mergeCell ref="L2:V2"/>
  </mergeCells>
  <hyperlinks>
    <hyperlink ref="F128" r:id="rId1" display="https://podminky.urs.cz/item/CS_URS_2021_01/112101102"/>
    <hyperlink ref="F132" r:id="rId2" display="https://podminky.urs.cz/item/CS_URS_2021_01/112155115"/>
    <hyperlink ref="F136" r:id="rId3" display="https://podminky.urs.cz/item/CS_URS_2021_01/112211112"/>
    <hyperlink ref="F140" r:id="rId4" display="https://podminky.urs.cz/item/CS_URS_2021_01/112251102"/>
    <hyperlink ref="F144" r:id="rId5" display="https://podminky.urs.cz/item/CS_URS_2021_01/113151111"/>
    <hyperlink ref="F148" r:id="rId6" display="https://podminky.urs.cz/item/CS_URS_2021_01/121151123"/>
    <hyperlink ref="F152" r:id="rId7" display="https://podminky.urs.cz/item/CS_URS_2021_01/122251106"/>
    <hyperlink ref="F156" r:id="rId8" display="https://podminky.urs.cz/item/CS_URS_2021_01/122702119"/>
    <hyperlink ref="F160" r:id="rId9" display="https://podminky.urs.cz/item/CS_URS_2021_01/162201411"/>
    <hyperlink ref="F164" r:id="rId10" display="https://podminky.urs.cz/item/CS_URS_2021_01/162251102"/>
    <hyperlink ref="F168" r:id="rId11" display="https://podminky.urs.cz/item/CS_URS_2021_01/162301931"/>
    <hyperlink ref="F173" r:id="rId12" display="https://podminky.urs.cz/item/CS_URS_2021_01/162451106"/>
    <hyperlink ref="F178" r:id="rId13" display="https://podminky.urs.cz/item/CS_URS_2021_01/162751117"/>
    <hyperlink ref="F182" r:id="rId14" display="https://podminky.urs.cz/item/CS_URS_2021_01/162751139"/>
    <hyperlink ref="F187" r:id="rId15" display="https://podminky.urs.cz/item/CS_URS_2021_01/167151111"/>
    <hyperlink ref="F191" r:id="rId16" display="https://podminky.urs.cz/item/CS_URS_2021_01/171201221"/>
    <hyperlink ref="F196" r:id="rId17" display="https://podminky.urs.cz/item/CS_URS_2021_01/171251101"/>
    <hyperlink ref="F200" r:id="rId18" display="https://podminky.urs.cz/item/CS_URS_2021_01/174151101"/>
    <hyperlink ref="F204" r:id="rId19" display="https://podminky.urs.cz/item/CS_URS_2021_01/181451122"/>
    <hyperlink ref="F211" r:id="rId20" display="https://podminky.urs.cz/item/CS_URS_2021_01/181951112"/>
    <hyperlink ref="F215" r:id="rId21" display="https://podminky.urs.cz/item/CS_URS_2021_01/182151111"/>
    <hyperlink ref="F219" r:id="rId22" display="https://podminky.urs.cz/item/CS_URS_2021_01/182251101"/>
    <hyperlink ref="F223" r:id="rId23" display="https://podminky.urs.cz/item/CS_URS_2021_01/182351133"/>
    <hyperlink ref="F228" r:id="rId24" display="https://podminky.urs.cz/item/CS_URS_2021_01/321321116"/>
    <hyperlink ref="F232" r:id="rId25" display="https://podminky.urs.cz/item/CS_URS_2021_01/321351010"/>
    <hyperlink ref="F236" r:id="rId26" display="https://podminky.urs.cz/item/CS_URS_2021_01/321352010"/>
    <hyperlink ref="F241" r:id="rId27" display="https://podminky.urs.cz/item/CS_URS_2021_01/273313911"/>
    <hyperlink ref="F245" r:id="rId28" display="https://podminky.urs.cz/item/CS_URS_2021_01/278361111"/>
    <hyperlink ref="F249" r:id="rId29" display="https://podminky.urs.cz/item/CS_URS_2021_01/451315125"/>
    <hyperlink ref="F257" r:id="rId30" display="https://podminky.urs.cz/item/CS_URS_2021_01/465512228"/>
    <hyperlink ref="F265" r:id="rId31" display="https://podminky.urs.cz/item/CS_URS_2021_01/465928121"/>
    <hyperlink ref="F273" r:id="rId32" display="https://podminky.urs.cz/item/CS_URS_2021_01/564752113"/>
    <hyperlink ref="F276" r:id="rId33" display="https://podminky.urs.cz/item/CS_URS_2021_01/569751111"/>
    <hyperlink ref="F281" r:id="rId34" display="https://podminky.urs.cz/item/CS_URS_2021_01/577134121"/>
    <hyperlink ref="F285" r:id="rId35" display="https://podminky.urs.cz/item/CS_URS_2021_01/573231111"/>
    <hyperlink ref="F288" r:id="rId36" display="https://podminky.urs.cz/item/CS_URS_2021_01/565155121"/>
    <hyperlink ref="F292" r:id="rId37" display="https://podminky.urs.cz/item/CS_URS_2021_01/564851111"/>
    <hyperlink ref="F295" r:id="rId38" display="https://podminky.urs.cz/item/CS_URS_2021_01/561021131"/>
    <hyperlink ref="F304" r:id="rId39" display="https://podminky.urs.cz/item/CS_URS_2021_01/916231213"/>
    <hyperlink ref="F308" r:id="rId40" display="https://podminky.urs.cz/item/CS_URS_2021_01/291211111"/>
    <hyperlink ref="F316" r:id="rId41" display="https://podminky.urs.cz/item/CS_URS_2021_01/599141111"/>
    <hyperlink ref="F320" r:id="rId42" display="https://podminky.urs.cz/item/CS_URS_2021_01/569903311"/>
    <hyperlink ref="F324" r:id="rId43" display="https://podminky.urs.cz/item/CS_URS_2021_01/573312611"/>
    <hyperlink ref="F328" r:id="rId44" display="https://podminky.urs.cz/item/CS_URS_2021_01/597361121"/>
    <hyperlink ref="F346" r:id="rId45" display="https://podminky.urs.cz/item/CS_URS_2021_01/871228111"/>
    <hyperlink ref="F350" r:id="rId46" display="https://podminky.urs.cz/item/CS_URS_2021_01/899621111"/>
    <hyperlink ref="F354" r:id="rId47" display="https://podminky.urs.cz/item/CS_URS_2021_01/871310320"/>
    <hyperlink ref="F358" r:id="rId48" display="https://podminky.urs.cz/item/CS_URS_2021_01/871315241"/>
    <hyperlink ref="F362" r:id="rId49" display="https://podminky.urs.cz/item/CS_URS_2021_01/895931111"/>
    <hyperlink ref="F368" r:id="rId50" display="https://podminky.urs.cz/item/CS_URS_2021_01/211531111"/>
    <hyperlink ref="F375" r:id="rId51" display="https://podminky.urs.cz/item/CS_URS_2021_01/899722114"/>
    <hyperlink ref="F379" r:id="rId52" display="https://podminky.urs.cz/item/CS_URS_2021_01/936173112"/>
    <hyperlink ref="F386" r:id="rId53" display="https://podminky.urs.cz/item/CS_URS_2021_01/153111114"/>
    <hyperlink ref="F390" r:id="rId54" display="https://podminky.urs.cz/item/CS_URS_2021_01/153112121"/>
    <hyperlink ref="F401" r:id="rId55" display="https://podminky.urs.cz/item/CS_URS_2021_01/938902203"/>
    <hyperlink ref="F407" r:id="rId56" display="https://podminky.urs.cz/item/CS_URS_2021_01/998225111"/>
    <hyperlink ref="F413" r:id="rId57" display="https://podminky.urs.cz/item/CS_URS_2021_01/012103000"/>
    <hyperlink ref="F417" r:id="rId58" display="https://podminky.urs.cz/item/CS_URS_2021_01/013254000"/>
    <hyperlink ref="F421" r:id="rId59" display="https://podminky.urs.cz/item/CS_URS_2021_01/030001000"/>
    <hyperlink ref="F425" r:id="rId60" display="https://podminky.urs.cz/item/CS_URS_2021_01/034303000"/>
    <hyperlink ref="F429" r:id="rId61" display="https://podminky.urs.cz/item/CS_URS_2021_01/043134000"/>
    <hyperlink ref="F438" r:id="rId62" display="https://podminky.urs.cz/item/CS_URS_2021_01/011314000"/>
  </hyperlinks>
  <pageMargins left="0.39375" right="0.39375" top="0.39375" bottom="0.39375" header="0" footer="0"/>
  <pageSetup paperSize="9" orientation="portrait" blackAndWhite="1" fitToHeight="100"/>
  <headerFooter>
    <oddFooter>&amp;CStrana &amp;P z &amp;N</oddFooter>
  </headerFooter>
  <drawing r:id="rId63"/>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90</v>
      </c>
    </row>
    <row r="3" s="1" customFormat="1" ht="6.96" customHeight="1">
      <c r="B3" s="152"/>
      <c r="C3" s="153"/>
      <c r="D3" s="153"/>
      <c r="E3" s="153"/>
      <c r="F3" s="153"/>
      <c r="G3" s="153"/>
      <c r="H3" s="153"/>
      <c r="I3" s="153"/>
      <c r="J3" s="153"/>
      <c r="K3" s="153"/>
      <c r="L3" s="19"/>
      <c r="AT3" s="16" t="s">
        <v>87</v>
      </c>
    </row>
    <row r="4" s="1" customFormat="1" ht="24.96" customHeight="1">
      <c r="B4" s="19"/>
      <c r="D4" s="154" t="s">
        <v>106</v>
      </c>
      <c r="L4" s="19"/>
      <c r="M4" s="155" t="s">
        <v>10</v>
      </c>
      <c r="AT4" s="16" t="s">
        <v>4</v>
      </c>
    </row>
    <row r="5" s="1" customFormat="1" ht="6.96" customHeight="1">
      <c r="B5" s="19"/>
      <c r="L5" s="19"/>
    </row>
    <row r="6" s="1" customFormat="1" ht="12" customHeight="1">
      <c r="B6" s="19"/>
      <c r="D6" s="156" t="s">
        <v>16</v>
      </c>
      <c r="L6" s="19"/>
    </row>
    <row r="7" s="1" customFormat="1" ht="16.5" customHeight="1">
      <c r="B7" s="19"/>
      <c r="E7" s="157" t="str">
        <f>'Rekapitulace stavby'!K6</f>
        <v>Polní cesta PC10 - Horní Hynčina</v>
      </c>
      <c r="F7" s="156"/>
      <c r="G7" s="156"/>
      <c r="H7" s="156"/>
      <c r="L7" s="19"/>
    </row>
    <row r="8" s="2" customFormat="1" ht="12" customHeight="1">
      <c r="A8" s="39"/>
      <c r="B8" s="42"/>
      <c r="C8" s="39"/>
      <c r="D8" s="156" t="s">
        <v>107</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2"/>
      <c r="C9" s="39"/>
      <c r="D9" s="39"/>
      <c r="E9" s="158" t="s">
        <v>669</v>
      </c>
      <c r="F9" s="39"/>
      <c r="G9" s="39"/>
      <c r="H9" s="39"/>
      <c r="I9" s="39"/>
      <c r="J9" s="39"/>
      <c r="K9" s="39"/>
      <c r="L9" s="64"/>
      <c r="S9" s="39"/>
      <c r="T9" s="39"/>
      <c r="U9" s="39"/>
      <c r="V9" s="39"/>
      <c r="W9" s="39"/>
      <c r="X9" s="39"/>
      <c r="Y9" s="39"/>
      <c r="Z9" s="39"/>
      <c r="AA9" s="39"/>
      <c r="AB9" s="39"/>
      <c r="AC9" s="39"/>
      <c r="AD9" s="39"/>
      <c r="AE9" s="39"/>
    </row>
    <row r="10" s="2" customFormat="1">
      <c r="A10" s="39"/>
      <c r="B10" s="42"/>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2"/>
      <c r="C11" s="39"/>
      <c r="D11" s="156" t="s">
        <v>18</v>
      </c>
      <c r="E11" s="39"/>
      <c r="F11" s="159" t="s">
        <v>1</v>
      </c>
      <c r="G11" s="39"/>
      <c r="H11" s="39"/>
      <c r="I11" s="156" t="s">
        <v>19</v>
      </c>
      <c r="J11" s="159" t="s">
        <v>1</v>
      </c>
      <c r="K11" s="39"/>
      <c r="L11" s="64"/>
      <c r="S11" s="39"/>
      <c r="T11" s="39"/>
      <c r="U11" s="39"/>
      <c r="V11" s="39"/>
      <c r="W11" s="39"/>
      <c r="X11" s="39"/>
      <c r="Y11" s="39"/>
      <c r="Z11" s="39"/>
      <c r="AA11" s="39"/>
      <c r="AB11" s="39"/>
      <c r="AC11" s="39"/>
      <c r="AD11" s="39"/>
      <c r="AE11" s="39"/>
    </row>
    <row r="12" s="2" customFormat="1" ht="12" customHeight="1">
      <c r="A12" s="39"/>
      <c r="B12" s="42"/>
      <c r="C12" s="39"/>
      <c r="D12" s="156" t="s">
        <v>20</v>
      </c>
      <c r="E12" s="39"/>
      <c r="F12" s="159" t="s">
        <v>21</v>
      </c>
      <c r="G12" s="39"/>
      <c r="H12" s="39"/>
      <c r="I12" s="156" t="s">
        <v>22</v>
      </c>
      <c r="J12" s="160" t="str">
        <f>'Rekapitulace stavby'!AN8</f>
        <v>11. 3. 2021</v>
      </c>
      <c r="K12" s="39"/>
      <c r="L12" s="64"/>
      <c r="S12" s="39"/>
      <c r="T12" s="39"/>
      <c r="U12" s="39"/>
      <c r="V12" s="39"/>
      <c r="W12" s="39"/>
      <c r="X12" s="39"/>
      <c r="Y12" s="39"/>
      <c r="Z12" s="39"/>
      <c r="AA12" s="39"/>
      <c r="AB12" s="39"/>
      <c r="AC12" s="39"/>
      <c r="AD12" s="39"/>
      <c r="AE12" s="39"/>
    </row>
    <row r="13" s="2" customFormat="1" ht="10.8" customHeight="1">
      <c r="A13" s="39"/>
      <c r="B13" s="42"/>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2"/>
      <c r="C14" s="39"/>
      <c r="D14" s="156" t="s">
        <v>24</v>
      </c>
      <c r="E14" s="39"/>
      <c r="F14" s="39"/>
      <c r="G14" s="39"/>
      <c r="H14" s="39"/>
      <c r="I14" s="156" t="s">
        <v>25</v>
      </c>
      <c r="J14" s="159" t="s">
        <v>1</v>
      </c>
      <c r="K14" s="39"/>
      <c r="L14" s="64"/>
      <c r="S14" s="39"/>
      <c r="T14" s="39"/>
      <c r="U14" s="39"/>
      <c r="V14" s="39"/>
      <c r="W14" s="39"/>
      <c r="X14" s="39"/>
      <c r="Y14" s="39"/>
      <c r="Z14" s="39"/>
      <c r="AA14" s="39"/>
      <c r="AB14" s="39"/>
      <c r="AC14" s="39"/>
      <c r="AD14" s="39"/>
      <c r="AE14" s="39"/>
    </row>
    <row r="15" s="2" customFormat="1" ht="18" customHeight="1">
      <c r="A15" s="39"/>
      <c r="B15" s="42"/>
      <c r="C15" s="39"/>
      <c r="D15" s="39"/>
      <c r="E15" s="159" t="s">
        <v>26</v>
      </c>
      <c r="F15" s="39"/>
      <c r="G15" s="39"/>
      <c r="H15" s="39"/>
      <c r="I15" s="156" t="s">
        <v>27</v>
      </c>
      <c r="J15" s="159" t="s">
        <v>1</v>
      </c>
      <c r="K15" s="39"/>
      <c r="L15" s="64"/>
      <c r="S15" s="39"/>
      <c r="T15" s="39"/>
      <c r="U15" s="39"/>
      <c r="V15" s="39"/>
      <c r="W15" s="39"/>
      <c r="X15" s="39"/>
      <c r="Y15" s="39"/>
      <c r="Z15" s="39"/>
      <c r="AA15" s="39"/>
      <c r="AB15" s="39"/>
      <c r="AC15" s="39"/>
      <c r="AD15" s="39"/>
      <c r="AE15" s="39"/>
    </row>
    <row r="16" s="2" customFormat="1" ht="6.96" customHeight="1">
      <c r="A16" s="39"/>
      <c r="B16" s="42"/>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2"/>
      <c r="C17" s="39"/>
      <c r="D17" s="156" t="s">
        <v>28</v>
      </c>
      <c r="E17" s="39"/>
      <c r="F17" s="39"/>
      <c r="G17" s="39"/>
      <c r="H17" s="39"/>
      <c r="I17" s="156" t="s">
        <v>25</v>
      </c>
      <c r="J17" s="32"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2"/>
      <c r="C18" s="39"/>
      <c r="D18" s="39"/>
      <c r="E18" s="32" t="str">
        <f>'Rekapitulace stavby'!E14</f>
        <v>Vyplň údaj</v>
      </c>
      <c r="F18" s="159"/>
      <c r="G18" s="159"/>
      <c r="H18" s="159"/>
      <c r="I18" s="156" t="s">
        <v>27</v>
      </c>
      <c r="J18" s="32"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2"/>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2"/>
      <c r="C20" s="39"/>
      <c r="D20" s="156" t="s">
        <v>30</v>
      </c>
      <c r="E20" s="39"/>
      <c r="F20" s="39"/>
      <c r="G20" s="39"/>
      <c r="H20" s="39"/>
      <c r="I20" s="156" t="s">
        <v>25</v>
      </c>
      <c r="J20" s="159" t="s">
        <v>1</v>
      </c>
      <c r="K20" s="39"/>
      <c r="L20" s="64"/>
      <c r="S20" s="39"/>
      <c r="T20" s="39"/>
      <c r="U20" s="39"/>
      <c r="V20" s="39"/>
      <c r="W20" s="39"/>
      <c r="X20" s="39"/>
      <c r="Y20" s="39"/>
      <c r="Z20" s="39"/>
      <c r="AA20" s="39"/>
      <c r="AB20" s="39"/>
      <c r="AC20" s="39"/>
      <c r="AD20" s="39"/>
      <c r="AE20" s="39"/>
    </row>
    <row r="21" s="2" customFormat="1" ht="18" customHeight="1">
      <c r="A21" s="39"/>
      <c r="B21" s="42"/>
      <c r="C21" s="39"/>
      <c r="D21" s="39"/>
      <c r="E21" s="159" t="s">
        <v>31</v>
      </c>
      <c r="F21" s="39"/>
      <c r="G21" s="39"/>
      <c r="H21" s="39"/>
      <c r="I21" s="156" t="s">
        <v>27</v>
      </c>
      <c r="J21" s="159" t="s">
        <v>1</v>
      </c>
      <c r="K21" s="39"/>
      <c r="L21" s="64"/>
      <c r="S21" s="39"/>
      <c r="T21" s="39"/>
      <c r="U21" s="39"/>
      <c r="V21" s="39"/>
      <c r="W21" s="39"/>
      <c r="X21" s="39"/>
      <c r="Y21" s="39"/>
      <c r="Z21" s="39"/>
      <c r="AA21" s="39"/>
      <c r="AB21" s="39"/>
      <c r="AC21" s="39"/>
      <c r="AD21" s="39"/>
      <c r="AE21" s="39"/>
    </row>
    <row r="22" s="2" customFormat="1" ht="6.96" customHeight="1">
      <c r="A22" s="39"/>
      <c r="B22" s="42"/>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2"/>
      <c r="C23" s="39"/>
      <c r="D23" s="156" t="s">
        <v>33</v>
      </c>
      <c r="E23" s="39"/>
      <c r="F23" s="39"/>
      <c r="G23" s="39"/>
      <c r="H23" s="39"/>
      <c r="I23" s="156" t="s">
        <v>25</v>
      </c>
      <c r="J23" s="159" t="str">
        <f>IF('Rekapitulace stavby'!AN19="","",'Rekapitulace stavby'!AN19)</f>
        <v/>
      </c>
      <c r="K23" s="39"/>
      <c r="L23" s="64"/>
      <c r="S23" s="39"/>
      <c r="T23" s="39"/>
      <c r="U23" s="39"/>
      <c r="V23" s="39"/>
      <c r="W23" s="39"/>
      <c r="X23" s="39"/>
      <c r="Y23" s="39"/>
      <c r="Z23" s="39"/>
      <c r="AA23" s="39"/>
      <c r="AB23" s="39"/>
      <c r="AC23" s="39"/>
      <c r="AD23" s="39"/>
      <c r="AE23" s="39"/>
    </row>
    <row r="24" s="2" customFormat="1" ht="18" customHeight="1">
      <c r="A24" s="39"/>
      <c r="B24" s="42"/>
      <c r="C24" s="39"/>
      <c r="D24" s="39"/>
      <c r="E24" s="159" t="str">
        <f>IF('Rekapitulace stavby'!E20="","",'Rekapitulace stavby'!E20)</f>
        <v xml:space="preserve"> </v>
      </c>
      <c r="F24" s="39"/>
      <c r="G24" s="39"/>
      <c r="H24" s="39"/>
      <c r="I24" s="156" t="s">
        <v>27</v>
      </c>
      <c r="J24" s="159" t="str">
        <f>IF('Rekapitulace stavby'!AN20="","",'Rekapitulace stavby'!AN20)</f>
        <v/>
      </c>
      <c r="K24" s="39"/>
      <c r="L24" s="64"/>
      <c r="S24" s="39"/>
      <c r="T24" s="39"/>
      <c r="U24" s="39"/>
      <c r="V24" s="39"/>
      <c r="W24" s="39"/>
      <c r="X24" s="39"/>
      <c r="Y24" s="39"/>
      <c r="Z24" s="39"/>
      <c r="AA24" s="39"/>
      <c r="AB24" s="39"/>
      <c r="AC24" s="39"/>
      <c r="AD24" s="39"/>
      <c r="AE24" s="39"/>
    </row>
    <row r="25" s="2" customFormat="1" ht="6.96" customHeight="1">
      <c r="A25" s="39"/>
      <c r="B25" s="42"/>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2"/>
      <c r="C26" s="39"/>
      <c r="D26" s="156" t="s">
        <v>34</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61"/>
      <c r="B27" s="162"/>
      <c r="C27" s="161"/>
      <c r="D27" s="161"/>
      <c r="E27" s="163" t="s">
        <v>1</v>
      </c>
      <c r="F27" s="163"/>
      <c r="G27" s="163"/>
      <c r="H27" s="163"/>
      <c r="I27" s="161"/>
      <c r="J27" s="161"/>
      <c r="K27" s="161"/>
      <c r="L27" s="164"/>
      <c r="S27" s="161"/>
      <c r="T27" s="161"/>
      <c r="U27" s="161"/>
      <c r="V27" s="161"/>
      <c r="W27" s="161"/>
      <c r="X27" s="161"/>
      <c r="Y27" s="161"/>
      <c r="Z27" s="161"/>
      <c r="AA27" s="161"/>
      <c r="AB27" s="161"/>
      <c r="AC27" s="161"/>
      <c r="AD27" s="161"/>
      <c r="AE27" s="161"/>
    </row>
    <row r="28" s="2" customFormat="1" ht="6.96" customHeight="1">
      <c r="A28" s="39"/>
      <c r="B28" s="42"/>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2"/>
      <c r="C29" s="39"/>
      <c r="D29" s="165"/>
      <c r="E29" s="165"/>
      <c r="F29" s="165"/>
      <c r="G29" s="165"/>
      <c r="H29" s="165"/>
      <c r="I29" s="165"/>
      <c r="J29" s="165"/>
      <c r="K29" s="165"/>
      <c r="L29" s="64"/>
      <c r="S29" s="39"/>
      <c r="T29" s="39"/>
      <c r="U29" s="39"/>
      <c r="V29" s="39"/>
      <c r="W29" s="39"/>
      <c r="X29" s="39"/>
      <c r="Y29" s="39"/>
      <c r="Z29" s="39"/>
      <c r="AA29" s="39"/>
      <c r="AB29" s="39"/>
      <c r="AC29" s="39"/>
      <c r="AD29" s="39"/>
      <c r="AE29" s="39"/>
    </row>
    <row r="30" s="2" customFormat="1" ht="25.44" customHeight="1">
      <c r="A30" s="39"/>
      <c r="B30" s="42"/>
      <c r="C30" s="39"/>
      <c r="D30" s="166" t="s">
        <v>37</v>
      </c>
      <c r="E30" s="39"/>
      <c r="F30" s="39"/>
      <c r="G30" s="39"/>
      <c r="H30" s="39"/>
      <c r="I30" s="39"/>
      <c r="J30" s="167">
        <f>ROUND(J122, 2)</f>
        <v>0</v>
      </c>
      <c r="K30" s="39"/>
      <c r="L30" s="64"/>
      <c r="S30" s="39"/>
      <c r="T30" s="39"/>
      <c r="U30" s="39"/>
      <c r="V30" s="39"/>
      <c r="W30" s="39"/>
      <c r="X30" s="39"/>
      <c r="Y30" s="39"/>
      <c r="Z30" s="39"/>
      <c r="AA30" s="39"/>
      <c r="AB30" s="39"/>
      <c r="AC30" s="39"/>
      <c r="AD30" s="39"/>
      <c r="AE30" s="39"/>
    </row>
    <row r="31" s="2" customFormat="1" ht="6.96" customHeight="1">
      <c r="A31" s="39"/>
      <c r="B31" s="42"/>
      <c r="C31" s="39"/>
      <c r="D31" s="165"/>
      <c r="E31" s="165"/>
      <c r="F31" s="165"/>
      <c r="G31" s="165"/>
      <c r="H31" s="165"/>
      <c r="I31" s="165"/>
      <c r="J31" s="165"/>
      <c r="K31" s="165"/>
      <c r="L31" s="64"/>
      <c r="S31" s="39"/>
      <c r="T31" s="39"/>
      <c r="U31" s="39"/>
      <c r="V31" s="39"/>
      <c r="W31" s="39"/>
      <c r="X31" s="39"/>
      <c r="Y31" s="39"/>
      <c r="Z31" s="39"/>
      <c r="AA31" s="39"/>
      <c r="AB31" s="39"/>
      <c r="AC31" s="39"/>
      <c r="AD31" s="39"/>
      <c r="AE31" s="39"/>
    </row>
    <row r="32" s="2" customFormat="1" ht="14.4" customHeight="1">
      <c r="A32" s="39"/>
      <c r="B32" s="42"/>
      <c r="C32" s="39"/>
      <c r="D32" s="39"/>
      <c r="E32" s="39"/>
      <c r="F32" s="168" t="s">
        <v>39</v>
      </c>
      <c r="G32" s="39"/>
      <c r="H32" s="39"/>
      <c r="I32" s="168" t="s">
        <v>38</v>
      </c>
      <c r="J32" s="168" t="s">
        <v>40</v>
      </c>
      <c r="K32" s="39"/>
      <c r="L32" s="64"/>
      <c r="S32" s="39"/>
      <c r="T32" s="39"/>
      <c r="U32" s="39"/>
      <c r="V32" s="39"/>
      <c r="W32" s="39"/>
      <c r="X32" s="39"/>
      <c r="Y32" s="39"/>
      <c r="Z32" s="39"/>
      <c r="AA32" s="39"/>
      <c r="AB32" s="39"/>
      <c r="AC32" s="39"/>
      <c r="AD32" s="39"/>
      <c r="AE32" s="39"/>
    </row>
    <row r="33" s="2" customFormat="1" ht="14.4" customHeight="1">
      <c r="A33" s="39"/>
      <c r="B33" s="42"/>
      <c r="C33" s="39"/>
      <c r="D33" s="169" t="s">
        <v>41</v>
      </c>
      <c r="E33" s="156" t="s">
        <v>42</v>
      </c>
      <c r="F33" s="170">
        <f>ROUND((SUM(BE122:BE352)),  2)</f>
        <v>0</v>
      </c>
      <c r="G33" s="39"/>
      <c r="H33" s="39"/>
      <c r="I33" s="171">
        <v>0.20999999999999999</v>
      </c>
      <c r="J33" s="170">
        <f>ROUND(((SUM(BE122:BE352))*I33),  2)</f>
        <v>0</v>
      </c>
      <c r="K33" s="39"/>
      <c r="L33" s="64"/>
      <c r="S33" s="39"/>
      <c r="T33" s="39"/>
      <c r="U33" s="39"/>
      <c r="V33" s="39"/>
      <c r="W33" s="39"/>
      <c r="X33" s="39"/>
      <c r="Y33" s="39"/>
      <c r="Z33" s="39"/>
      <c r="AA33" s="39"/>
      <c r="AB33" s="39"/>
      <c r="AC33" s="39"/>
      <c r="AD33" s="39"/>
      <c r="AE33" s="39"/>
    </row>
    <row r="34" s="2" customFormat="1" ht="14.4" customHeight="1">
      <c r="A34" s="39"/>
      <c r="B34" s="42"/>
      <c r="C34" s="39"/>
      <c r="D34" s="39"/>
      <c r="E34" s="156" t="s">
        <v>43</v>
      </c>
      <c r="F34" s="170">
        <f>ROUND((SUM(BF122:BF352)),  2)</f>
        <v>0</v>
      </c>
      <c r="G34" s="39"/>
      <c r="H34" s="39"/>
      <c r="I34" s="171">
        <v>0.14999999999999999</v>
      </c>
      <c r="J34" s="170">
        <f>ROUND(((SUM(BF122:BF352))*I34),  2)</f>
        <v>0</v>
      </c>
      <c r="K34" s="39"/>
      <c r="L34" s="64"/>
      <c r="S34" s="39"/>
      <c r="T34" s="39"/>
      <c r="U34" s="39"/>
      <c r="V34" s="39"/>
      <c r="W34" s="39"/>
      <c r="X34" s="39"/>
      <c r="Y34" s="39"/>
      <c r="Z34" s="39"/>
      <c r="AA34" s="39"/>
      <c r="AB34" s="39"/>
      <c r="AC34" s="39"/>
      <c r="AD34" s="39"/>
      <c r="AE34" s="39"/>
    </row>
    <row r="35" hidden="1" s="2" customFormat="1" ht="14.4" customHeight="1">
      <c r="A35" s="39"/>
      <c r="B35" s="42"/>
      <c r="C35" s="39"/>
      <c r="D35" s="39"/>
      <c r="E35" s="156" t="s">
        <v>44</v>
      </c>
      <c r="F35" s="170">
        <f>ROUND((SUM(BG122:BG352)),  2)</f>
        <v>0</v>
      </c>
      <c r="G35" s="39"/>
      <c r="H35" s="39"/>
      <c r="I35" s="171">
        <v>0.20999999999999999</v>
      </c>
      <c r="J35" s="170">
        <f>0</f>
        <v>0</v>
      </c>
      <c r="K35" s="39"/>
      <c r="L35" s="64"/>
      <c r="S35" s="39"/>
      <c r="T35" s="39"/>
      <c r="U35" s="39"/>
      <c r="V35" s="39"/>
      <c r="W35" s="39"/>
      <c r="X35" s="39"/>
      <c r="Y35" s="39"/>
      <c r="Z35" s="39"/>
      <c r="AA35" s="39"/>
      <c r="AB35" s="39"/>
      <c r="AC35" s="39"/>
      <c r="AD35" s="39"/>
      <c r="AE35" s="39"/>
    </row>
    <row r="36" hidden="1" s="2" customFormat="1" ht="14.4" customHeight="1">
      <c r="A36" s="39"/>
      <c r="B36" s="42"/>
      <c r="C36" s="39"/>
      <c r="D36" s="39"/>
      <c r="E36" s="156" t="s">
        <v>45</v>
      </c>
      <c r="F36" s="170">
        <f>ROUND((SUM(BH122:BH352)),  2)</f>
        <v>0</v>
      </c>
      <c r="G36" s="39"/>
      <c r="H36" s="39"/>
      <c r="I36" s="171">
        <v>0.14999999999999999</v>
      </c>
      <c r="J36" s="170">
        <f>0</f>
        <v>0</v>
      </c>
      <c r="K36" s="39"/>
      <c r="L36" s="64"/>
      <c r="S36" s="39"/>
      <c r="T36" s="39"/>
      <c r="U36" s="39"/>
      <c r="V36" s="39"/>
      <c r="W36" s="39"/>
      <c r="X36" s="39"/>
      <c r="Y36" s="39"/>
      <c r="Z36" s="39"/>
      <c r="AA36" s="39"/>
      <c r="AB36" s="39"/>
      <c r="AC36" s="39"/>
      <c r="AD36" s="39"/>
      <c r="AE36" s="39"/>
    </row>
    <row r="37" hidden="1" s="2" customFormat="1" ht="14.4" customHeight="1">
      <c r="A37" s="39"/>
      <c r="B37" s="42"/>
      <c r="C37" s="39"/>
      <c r="D37" s="39"/>
      <c r="E37" s="156" t="s">
        <v>46</v>
      </c>
      <c r="F37" s="170">
        <f>ROUND((SUM(BI122:BI352)),  2)</f>
        <v>0</v>
      </c>
      <c r="G37" s="39"/>
      <c r="H37" s="39"/>
      <c r="I37" s="171">
        <v>0</v>
      </c>
      <c r="J37" s="170">
        <f>0</f>
        <v>0</v>
      </c>
      <c r="K37" s="39"/>
      <c r="L37" s="64"/>
      <c r="S37" s="39"/>
      <c r="T37" s="39"/>
      <c r="U37" s="39"/>
      <c r="V37" s="39"/>
      <c r="W37" s="39"/>
      <c r="X37" s="39"/>
      <c r="Y37" s="39"/>
      <c r="Z37" s="39"/>
      <c r="AA37" s="39"/>
      <c r="AB37" s="39"/>
      <c r="AC37" s="39"/>
      <c r="AD37" s="39"/>
      <c r="AE37" s="39"/>
    </row>
    <row r="38" s="2" customFormat="1" ht="6.96" customHeight="1">
      <c r="A38" s="39"/>
      <c r="B38" s="42"/>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2"/>
      <c r="C39" s="172"/>
      <c r="D39" s="173" t="s">
        <v>47</v>
      </c>
      <c r="E39" s="174"/>
      <c r="F39" s="174"/>
      <c r="G39" s="175" t="s">
        <v>48</v>
      </c>
      <c r="H39" s="176" t="s">
        <v>49</v>
      </c>
      <c r="I39" s="174"/>
      <c r="J39" s="177">
        <f>SUM(J30:J37)</f>
        <v>0</v>
      </c>
      <c r="K39" s="178"/>
      <c r="L39" s="64"/>
      <c r="S39" s="39"/>
      <c r="T39" s="39"/>
      <c r="U39" s="39"/>
      <c r="V39" s="39"/>
      <c r="W39" s="39"/>
      <c r="X39" s="39"/>
      <c r="Y39" s="39"/>
      <c r="Z39" s="39"/>
      <c r="AA39" s="39"/>
      <c r="AB39" s="39"/>
      <c r="AC39" s="39"/>
      <c r="AD39" s="39"/>
      <c r="AE39" s="39"/>
    </row>
    <row r="40" s="2" customFormat="1" ht="14.4" customHeight="1">
      <c r="A40" s="39"/>
      <c r="B40" s="42"/>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19"/>
      <c r="L41" s="19"/>
    </row>
    <row r="42" s="1" customFormat="1" ht="14.4" customHeight="1">
      <c r="B42" s="19"/>
      <c r="L42" s="19"/>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4"/>
      <c r="D50" s="179" t="s">
        <v>50</v>
      </c>
      <c r="E50" s="180"/>
      <c r="F50" s="180"/>
      <c r="G50" s="179" t="s">
        <v>51</v>
      </c>
      <c r="H50" s="180"/>
      <c r="I50" s="180"/>
      <c r="J50" s="180"/>
      <c r="K50" s="180"/>
      <c r="L50" s="64"/>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9"/>
      <c r="B61" s="42"/>
      <c r="C61" s="39"/>
      <c r="D61" s="181" t="s">
        <v>52</v>
      </c>
      <c r="E61" s="182"/>
      <c r="F61" s="183" t="s">
        <v>53</v>
      </c>
      <c r="G61" s="181" t="s">
        <v>52</v>
      </c>
      <c r="H61" s="182"/>
      <c r="I61" s="182"/>
      <c r="J61" s="184" t="s">
        <v>53</v>
      </c>
      <c r="K61" s="182"/>
      <c r="L61" s="64"/>
      <c r="S61" s="39"/>
      <c r="T61" s="39"/>
      <c r="U61" s="39"/>
      <c r="V61" s="39"/>
      <c r="W61" s="39"/>
      <c r="X61" s="39"/>
      <c r="Y61" s="39"/>
      <c r="Z61" s="39"/>
      <c r="AA61" s="39"/>
      <c r="AB61" s="39"/>
      <c r="AC61" s="39"/>
      <c r="AD61" s="39"/>
      <c r="AE61" s="39"/>
    </row>
    <row r="62">
      <c r="B62" s="19"/>
      <c r="L62" s="19"/>
    </row>
    <row r="63">
      <c r="B63" s="19"/>
      <c r="L63" s="19"/>
    </row>
    <row r="64">
      <c r="B64" s="19"/>
      <c r="L64" s="19"/>
    </row>
    <row r="65" s="2" customFormat="1">
      <c r="A65" s="39"/>
      <c r="B65" s="42"/>
      <c r="C65" s="39"/>
      <c r="D65" s="179" t="s">
        <v>54</v>
      </c>
      <c r="E65" s="185"/>
      <c r="F65" s="185"/>
      <c r="G65" s="179" t="s">
        <v>55</v>
      </c>
      <c r="H65" s="185"/>
      <c r="I65" s="185"/>
      <c r="J65" s="185"/>
      <c r="K65" s="185"/>
      <c r="L65" s="64"/>
      <c r="S65" s="39"/>
      <c r="T65" s="39"/>
      <c r="U65" s="39"/>
      <c r="V65" s="39"/>
      <c r="W65" s="39"/>
      <c r="X65" s="39"/>
      <c r="Y65" s="39"/>
      <c r="Z65" s="39"/>
      <c r="AA65" s="39"/>
      <c r="AB65" s="39"/>
      <c r="AC65" s="39"/>
      <c r="AD65" s="39"/>
      <c r="AE65" s="39"/>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9"/>
      <c r="B76" s="42"/>
      <c r="C76" s="39"/>
      <c r="D76" s="181" t="s">
        <v>52</v>
      </c>
      <c r="E76" s="182"/>
      <c r="F76" s="183" t="s">
        <v>53</v>
      </c>
      <c r="G76" s="181" t="s">
        <v>52</v>
      </c>
      <c r="H76" s="182"/>
      <c r="I76" s="182"/>
      <c r="J76" s="184" t="s">
        <v>53</v>
      </c>
      <c r="K76" s="182"/>
      <c r="L76" s="64"/>
      <c r="S76" s="39"/>
      <c r="T76" s="39"/>
      <c r="U76" s="39"/>
      <c r="V76" s="39"/>
      <c r="W76" s="39"/>
      <c r="X76" s="39"/>
      <c r="Y76" s="39"/>
      <c r="Z76" s="39"/>
      <c r="AA76" s="39"/>
      <c r="AB76" s="39"/>
      <c r="AC76" s="39"/>
      <c r="AD76" s="39"/>
      <c r="AE76" s="39"/>
    </row>
    <row r="77" s="2" customFormat="1" ht="14.4" customHeight="1">
      <c r="A77" s="39"/>
      <c r="B77" s="186"/>
      <c r="C77" s="187"/>
      <c r="D77" s="187"/>
      <c r="E77" s="187"/>
      <c r="F77" s="187"/>
      <c r="G77" s="187"/>
      <c r="H77" s="187"/>
      <c r="I77" s="187"/>
      <c r="J77" s="187"/>
      <c r="K77" s="187"/>
      <c r="L77" s="64"/>
      <c r="S77" s="39"/>
      <c r="T77" s="39"/>
      <c r="U77" s="39"/>
      <c r="V77" s="39"/>
      <c r="W77" s="39"/>
      <c r="X77" s="39"/>
      <c r="Y77" s="39"/>
      <c r="Z77" s="39"/>
      <c r="AA77" s="39"/>
      <c r="AB77" s="39"/>
      <c r="AC77" s="39"/>
      <c r="AD77" s="39"/>
      <c r="AE77" s="39"/>
    </row>
    <row r="81" hidden="1" s="2" customFormat="1" ht="6.96" customHeight="1">
      <c r="A81" s="39"/>
      <c r="B81" s="188"/>
      <c r="C81" s="189"/>
      <c r="D81" s="189"/>
      <c r="E81" s="189"/>
      <c r="F81" s="189"/>
      <c r="G81" s="189"/>
      <c r="H81" s="189"/>
      <c r="I81" s="189"/>
      <c r="J81" s="189"/>
      <c r="K81" s="189"/>
      <c r="L81" s="64"/>
      <c r="S81" s="39"/>
      <c r="T81" s="39"/>
      <c r="U81" s="39"/>
      <c r="V81" s="39"/>
      <c r="W81" s="39"/>
      <c r="X81" s="39"/>
      <c r="Y81" s="39"/>
      <c r="Z81" s="39"/>
      <c r="AA81" s="39"/>
      <c r="AB81" s="39"/>
      <c r="AC81" s="39"/>
      <c r="AD81" s="39"/>
      <c r="AE81" s="39"/>
    </row>
    <row r="82" hidden="1" s="2" customFormat="1" ht="24.96" customHeight="1">
      <c r="A82" s="39"/>
      <c r="B82" s="40"/>
      <c r="C82" s="22" t="s">
        <v>109</v>
      </c>
      <c r="D82" s="41"/>
      <c r="E82" s="41"/>
      <c r="F82" s="41"/>
      <c r="G82" s="41"/>
      <c r="H82" s="41"/>
      <c r="I82" s="41"/>
      <c r="J82" s="41"/>
      <c r="K82" s="41"/>
      <c r="L82" s="64"/>
      <c r="S82" s="39"/>
      <c r="T82" s="39"/>
      <c r="U82" s="39"/>
      <c r="V82" s="39"/>
      <c r="W82" s="39"/>
      <c r="X82" s="39"/>
      <c r="Y82" s="39"/>
      <c r="Z82" s="39"/>
      <c r="AA82" s="39"/>
      <c r="AB82" s="39"/>
      <c r="AC82" s="39"/>
      <c r="AD82" s="39"/>
      <c r="AE82" s="39"/>
    </row>
    <row r="83" hidden="1"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hidden="1" s="2" customFormat="1" ht="12" customHeight="1">
      <c r="A84" s="39"/>
      <c r="B84" s="40"/>
      <c r="C84" s="31" t="s">
        <v>16</v>
      </c>
      <c r="D84" s="41"/>
      <c r="E84" s="41"/>
      <c r="F84" s="41"/>
      <c r="G84" s="41"/>
      <c r="H84" s="41"/>
      <c r="I84" s="41"/>
      <c r="J84" s="41"/>
      <c r="K84" s="41"/>
      <c r="L84" s="64"/>
      <c r="S84" s="39"/>
      <c r="T84" s="39"/>
      <c r="U84" s="39"/>
      <c r="V84" s="39"/>
      <c r="W84" s="39"/>
      <c r="X84" s="39"/>
      <c r="Y84" s="39"/>
      <c r="Z84" s="39"/>
      <c r="AA84" s="39"/>
      <c r="AB84" s="39"/>
      <c r="AC84" s="39"/>
      <c r="AD84" s="39"/>
      <c r="AE84" s="39"/>
    </row>
    <row r="85" hidden="1" s="2" customFormat="1" ht="16.5" customHeight="1">
      <c r="A85" s="39"/>
      <c r="B85" s="40"/>
      <c r="C85" s="41"/>
      <c r="D85" s="41"/>
      <c r="E85" s="190" t="str">
        <f>E7</f>
        <v>Polní cesta PC10 - Horní Hynčina</v>
      </c>
      <c r="F85" s="31"/>
      <c r="G85" s="31"/>
      <c r="H85" s="31"/>
      <c r="I85" s="41"/>
      <c r="J85" s="41"/>
      <c r="K85" s="41"/>
      <c r="L85" s="64"/>
      <c r="S85" s="39"/>
      <c r="T85" s="39"/>
      <c r="U85" s="39"/>
      <c r="V85" s="39"/>
      <c r="W85" s="39"/>
      <c r="X85" s="39"/>
      <c r="Y85" s="39"/>
      <c r="Z85" s="39"/>
      <c r="AA85" s="39"/>
      <c r="AB85" s="39"/>
      <c r="AC85" s="39"/>
      <c r="AD85" s="39"/>
      <c r="AE85" s="39"/>
    </row>
    <row r="86" hidden="1" s="2" customFormat="1" ht="12" customHeight="1">
      <c r="A86" s="39"/>
      <c r="B86" s="40"/>
      <c r="C86" s="31" t="s">
        <v>107</v>
      </c>
      <c r="D86" s="41"/>
      <c r="E86" s="41"/>
      <c r="F86" s="41"/>
      <c r="G86" s="41"/>
      <c r="H86" s="41"/>
      <c r="I86" s="41"/>
      <c r="J86" s="41"/>
      <c r="K86" s="41"/>
      <c r="L86" s="64"/>
      <c r="S86" s="39"/>
      <c r="T86" s="39"/>
      <c r="U86" s="39"/>
      <c r="V86" s="39"/>
      <c r="W86" s="39"/>
      <c r="X86" s="39"/>
      <c r="Y86" s="39"/>
      <c r="Z86" s="39"/>
      <c r="AA86" s="39"/>
      <c r="AB86" s="39"/>
      <c r="AC86" s="39"/>
      <c r="AD86" s="39"/>
      <c r="AE86" s="39"/>
    </row>
    <row r="87" hidden="1" s="2" customFormat="1" ht="16.5" customHeight="1">
      <c r="A87" s="39"/>
      <c r="B87" s="40"/>
      <c r="C87" s="41"/>
      <c r="D87" s="41"/>
      <c r="E87" s="77" t="str">
        <f>E9</f>
        <v>02 - Polní cesta PC10-SO-02</v>
      </c>
      <c r="F87" s="41"/>
      <c r="G87" s="41"/>
      <c r="H87" s="41"/>
      <c r="I87" s="41"/>
      <c r="J87" s="41"/>
      <c r="K87" s="41"/>
      <c r="L87" s="64"/>
      <c r="S87" s="39"/>
      <c r="T87" s="39"/>
      <c r="U87" s="39"/>
      <c r="V87" s="39"/>
      <c r="W87" s="39"/>
      <c r="X87" s="39"/>
      <c r="Y87" s="39"/>
      <c r="Z87" s="39"/>
      <c r="AA87" s="39"/>
      <c r="AB87" s="39"/>
      <c r="AC87" s="39"/>
      <c r="AD87" s="39"/>
      <c r="AE87" s="39"/>
    </row>
    <row r="88" hidden="1"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hidden="1" s="2" customFormat="1" ht="12" customHeight="1">
      <c r="A89" s="39"/>
      <c r="B89" s="40"/>
      <c r="C89" s="31" t="s">
        <v>20</v>
      </c>
      <c r="D89" s="41"/>
      <c r="E89" s="41"/>
      <c r="F89" s="26" t="str">
        <f>F12</f>
        <v xml:space="preserve"> </v>
      </c>
      <c r="G89" s="41"/>
      <c r="H89" s="41"/>
      <c r="I89" s="31" t="s">
        <v>22</v>
      </c>
      <c r="J89" s="80" t="str">
        <f>IF(J12="","",J12)</f>
        <v>11. 3. 2021</v>
      </c>
      <c r="K89" s="41"/>
      <c r="L89" s="64"/>
      <c r="S89" s="39"/>
      <c r="T89" s="39"/>
      <c r="U89" s="39"/>
      <c r="V89" s="39"/>
      <c r="W89" s="39"/>
      <c r="X89" s="39"/>
      <c r="Y89" s="39"/>
      <c r="Z89" s="39"/>
      <c r="AA89" s="39"/>
      <c r="AB89" s="39"/>
      <c r="AC89" s="39"/>
      <c r="AD89" s="39"/>
      <c r="AE89" s="39"/>
    </row>
    <row r="90" hidden="1"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hidden="1" s="2" customFormat="1" ht="15.15" customHeight="1">
      <c r="A91" s="39"/>
      <c r="B91" s="40"/>
      <c r="C91" s="31" t="s">
        <v>24</v>
      </c>
      <c r="D91" s="41"/>
      <c r="E91" s="41"/>
      <c r="F91" s="26" t="str">
        <f>E15</f>
        <v>SPÚ, pobočka Svitavy</v>
      </c>
      <c r="G91" s="41"/>
      <c r="H91" s="41"/>
      <c r="I91" s="31" t="s">
        <v>30</v>
      </c>
      <c r="J91" s="35" t="str">
        <f>E21</f>
        <v>Agroprojekt PSO</v>
      </c>
      <c r="K91" s="41"/>
      <c r="L91" s="64"/>
      <c r="S91" s="39"/>
      <c r="T91" s="39"/>
      <c r="U91" s="39"/>
      <c r="V91" s="39"/>
      <c r="W91" s="39"/>
      <c r="X91" s="39"/>
      <c r="Y91" s="39"/>
      <c r="Z91" s="39"/>
      <c r="AA91" s="39"/>
      <c r="AB91" s="39"/>
      <c r="AC91" s="39"/>
      <c r="AD91" s="39"/>
      <c r="AE91" s="39"/>
    </row>
    <row r="92" hidden="1" s="2" customFormat="1" ht="15.15" customHeight="1">
      <c r="A92" s="39"/>
      <c r="B92" s="40"/>
      <c r="C92" s="31" t="s">
        <v>28</v>
      </c>
      <c r="D92" s="41"/>
      <c r="E92" s="41"/>
      <c r="F92" s="26" t="str">
        <f>IF(E18="","",E18)</f>
        <v>Vyplň údaj</v>
      </c>
      <c r="G92" s="41"/>
      <c r="H92" s="41"/>
      <c r="I92" s="31" t="s">
        <v>33</v>
      </c>
      <c r="J92" s="35" t="str">
        <f>E24</f>
        <v xml:space="preserve"> </v>
      </c>
      <c r="K92" s="41"/>
      <c r="L92" s="64"/>
      <c r="S92" s="39"/>
      <c r="T92" s="39"/>
      <c r="U92" s="39"/>
      <c r="V92" s="39"/>
      <c r="W92" s="39"/>
      <c r="X92" s="39"/>
      <c r="Y92" s="39"/>
      <c r="Z92" s="39"/>
      <c r="AA92" s="39"/>
      <c r="AB92" s="39"/>
      <c r="AC92" s="39"/>
      <c r="AD92" s="39"/>
      <c r="AE92" s="39"/>
    </row>
    <row r="93" hidden="1"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hidden="1" s="2" customFormat="1" ht="29.28" customHeight="1">
      <c r="A94" s="39"/>
      <c r="B94" s="40"/>
      <c r="C94" s="191" t="s">
        <v>110</v>
      </c>
      <c r="D94" s="150"/>
      <c r="E94" s="150"/>
      <c r="F94" s="150"/>
      <c r="G94" s="150"/>
      <c r="H94" s="150"/>
      <c r="I94" s="150"/>
      <c r="J94" s="192" t="s">
        <v>111</v>
      </c>
      <c r="K94" s="150"/>
      <c r="L94" s="64"/>
      <c r="S94" s="39"/>
      <c r="T94" s="39"/>
      <c r="U94" s="39"/>
      <c r="V94" s="39"/>
      <c r="W94" s="39"/>
      <c r="X94" s="39"/>
      <c r="Y94" s="39"/>
      <c r="Z94" s="39"/>
      <c r="AA94" s="39"/>
      <c r="AB94" s="39"/>
      <c r="AC94" s="39"/>
      <c r="AD94" s="39"/>
      <c r="AE94" s="39"/>
    </row>
    <row r="95" hidden="1"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hidden="1" s="2" customFormat="1" ht="22.8" customHeight="1">
      <c r="A96" s="39"/>
      <c r="B96" s="40"/>
      <c r="C96" s="193" t="s">
        <v>112</v>
      </c>
      <c r="D96" s="41"/>
      <c r="E96" s="41"/>
      <c r="F96" s="41"/>
      <c r="G96" s="41"/>
      <c r="H96" s="41"/>
      <c r="I96" s="41"/>
      <c r="J96" s="111">
        <f>J122</f>
        <v>0</v>
      </c>
      <c r="K96" s="41"/>
      <c r="L96" s="64"/>
      <c r="S96" s="39"/>
      <c r="T96" s="39"/>
      <c r="U96" s="39"/>
      <c r="V96" s="39"/>
      <c r="W96" s="39"/>
      <c r="X96" s="39"/>
      <c r="Y96" s="39"/>
      <c r="Z96" s="39"/>
      <c r="AA96" s="39"/>
      <c r="AB96" s="39"/>
      <c r="AC96" s="39"/>
      <c r="AD96" s="39"/>
      <c r="AE96" s="39"/>
      <c r="AU96" s="16" t="s">
        <v>113</v>
      </c>
    </row>
    <row r="97" hidden="1" s="9" customFormat="1" ht="24.96" customHeight="1">
      <c r="A97" s="9"/>
      <c r="B97" s="194"/>
      <c r="C97" s="195"/>
      <c r="D97" s="196" t="s">
        <v>114</v>
      </c>
      <c r="E97" s="197"/>
      <c r="F97" s="197"/>
      <c r="G97" s="197"/>
      <c r="H97" s="197"/>
      <c r="I97" s="197"/>
      <c r="J97" s="198">
        <f>J123</f>
        <v>0</v>
      </c>
      <c r="K97" s="195"/>
      <c r="L97" s="199"/>
      <c r="S97" s="9"/>
      <c r="T97" s="9"/>
      <c r="U97" s="9"/>
      <c r="V97" s="9"/>
      <c r="W97" s="9"/>
      <c r="X97" s="9"/>
      <c r="Y97" s="9"/>
      <c r="Z97" s="9"/>
      <c r="AA97" s="9"/>
      <c r="AB97" s="9"/>
      <c r="AC97" s="9"/>
      <c r="AD97" s="9"/>
      <c r="AE97" s="9"/>
    </row>
    <row r="98" hidden="1" s="9" customFormat="1" ht="24.96" customHeight="1">
      <c r="A98" s="9"/>
      <c r="B98" s="194"/>
      <c r="C98" s="195"/>
      <c r="D98" s="196" t="s">
        <v>115</v>
      </c>
      <c r="E98" s="197"/>
      <c r="F98" s="197"/>
      <c r="G98" s="197"/>
      <c r="H98" s="197"/>
      <c r="I98" s="197"/>
      <c r="J98" s="198">
        <f>J232</f>
        <v>0</v>
      </c>
      <c r="K98" s="195"/>
      <c r="L98" s="199"/>
      <c r="S98" s="9"/>
      <c r="T98" s="9"/>
      <c r="U98" s="9"/>
      <c r="V98" s="9"/>
      <c r="W98" s="9"/>
      <c r="X98" s="9"/>
      <c r="Y98" s="9"/>
      <c r="Z98" s="9"/>
      <c r="AA98" s="9"/>
      <c r="AB98" s="9"/>
      <c r="AC98" s="9"/>
      <c r="AD98" s="9"/>
      <c r="AE98" s="9"/>
    </row>
    <row r="99" hidden="1" s="10" customFormat="1" ht="19.92" customHeight="1">
      <c r="A99" s="10"/>
      <c r="B99" s="200"/>
      <c r="C99" s="201"/>
      <c r="D99" s="202" t="s">
        <v>670</v>
      </c>
      <c r="E99" s="203"/>
      <c r="F99" s="203"/>
      <c r="G99" s="203"/>
      <c r="H99" s="203"/>
      <c r="I99" s="203"/>
      <c r="J99" s="204">
        <f>J245</f>
        <v>0</v>
      </c>
      <c r="K99" s="201"/>
      <c r="L99" s="205"/>
      <c r="S99" s="10"/>
      <c r="T99" s="10"/>
      <c r="U99" s="10"/>
      <c r="V99" s="10"/>
      <c r="W99" s="10"/>
      <c r="X99" s="10"/>
      <c r="Y99" s="10"/>
      <c r="Z99" s="10"/>
      <c r="AA99" s="10"/>
      <c r="AB99" s="10"/>
      <c r="AC99" s="10"/>
      <c r="AD99" s="10"/>
      <c r="AE99" s="10"/>
    </row>
    <row r="100" hidden="1" s="9" customFormat="1" ht="24.96" customHeight="1">
      <c r="A100" s="9"/>
      <c r="B100" s="194"/>
      <c r="C100" s="195"/>
      <c r="D100" s="196" t="s">
        <v>671</v>
      </c>
      <c r="E100" s="197"/>
      <c r="F100" s="197"/>
      <c r="G100" s="197"/>
      <c r="H100" s="197"/>
      <c r="I100" s="197"/>
      <c r="J100" s="198">
        <f>J258</f>
        <v>0</v>
      </c>
      <c r="K100" s="195"/>
      <c r="L100" s="199"/>
      <c r="S100" s="9"/>
      <c r="T100" s="9"/>
      <c r="U100" s="9"/>
      <c r="V100" s="9"/>
      <c r="W100" s="9"/>
      <c r="X100" s="9"/>
      <c r="Y100" s="9"/>
      <c r="Z100" s="9"/>
      <c r="AA100" s="9"/>
      <c r="AB100" s="9"/>
      <c r="AC100" s="9"/>
      <c r="AD100" s="9"/>
      <c r="AE100" s="9"/>
    </row>
    <row r="101" hidden="1" s="9" customFormat="1" ht="24.96" customHeight="1">
      <c r="A101" s="9"/>
      <c r="B101" s="194"/>
      <c r="C101" s="195"/>
      <c r="D101" s="196" t="s">
        <v>672</v>
      </c>
      <c r="E101" s="197"/>
      <c r="F101" s="197"/>
      <c r="G101" s="197"/>
      <c r="H101" s="197"/>
      <c r="I101" s="197"/>
      <c r="J101" s="198">
        <f>J322</f>
        <v>0</v>
      </c>
      <c r="K101" s="195"/>
      <c r="L101" s="199"/>
      <c r="S101" s="9"/>
      <c r="T101" s="9"/>
      <c r="U101" s="9"/>
      <c r="V101" s="9"/>
      <c r="W101" s="9"/>
      <c r="X101" s="9"/>
      <c r="Y101" s="9"/>
      <c r="Z101" s="9"/>
      <c r="AA101" s="9"/>
      <c r="AB101" s="9"/>
      <c r="AC101" s="9"/>
      <c r="AD101" s="9"/>
      <c r="AE101" s="9"/>
    </row>
    <row r="102" hidden="1" s="9" customFormat="1" ht="24.96" customHeight="1">
      <c r="A102" s="9"/>
      <c r="B102" s="194"/>
      <c r="C102" s="195"/>
      <c r="D102" s="196" t="s">
        <v>121</v>
      </c>
      <c r="E102" s="197"/>
      <c r="F102" s="197"/>
      <c r="G102" s="197"/>
      <c r="H102" s="197"/>
      <c r="I102" s="197"/>
      <c r="J102" s="198">
        <f>J328</f>
        <v>0</v>
      </c>
      <c r="K102" s="195"/>
      <c r="L102" s="199"/>
      <c r="S102" s="9"/>
      <c r="T102" s="9"/>
      <c r="U102" s="9"/>
      <c r="V102" s="9"/>
      <c r="W102" s="9"/>
      <c r="X102" s="9"/>
      <c r="Y102" s="9"/>
      <c r="Z102" s="9"/>
      <c r="AA102" s="9"/>
      <c r="AB102" s="9"/>
      <c r="AC102" s="9"/>
      <c r="AD102" s="9"/>
      <c r="AE102" s="9"/>
    </row>
    <row r="103" hidden="1" s="2" customFormat="1" ht="21.84" customHeight="1">
      <c r="A103" s="39"/>
      <c r="B103" s="40"/>
      <c r="C103" s="41"/>
      <c r="D103" s="41"/>
      <c r="E103" s="41"/>
      <c r="F103" s="41"/>
      <c r="G103" s="41"/>
      <c r="H103" s="41"/>
      <c r="I103" s="41"/>
      <c r="J103" s="41"/>
      <c r="K103" s="41"/>
      <c r="L103" s="64"/>
      <c r="S103" s="39"/>
      <c r="T103" s="39"/>
      <c r="U103" s="39"/>
      <c r="V103" s="39"/>
      <c r="W103" s="39"/>
      <c r="X103" s="39"/>
      <c r="Y103" s="39"/>
      <c r="Z103" s="39"/>
      <c r="AA103" s="39"/>
      <c r="AB103" s="39"/>
      <c r="AC103" s="39"/>
      <c r="AD103" s="39"/>
      <c r="AE103" s="39"/>
    </row>
    <row r="104" hidden="1" s="2" customFormat="1" ht="6.96" customHeight="1">
      <c r="A104" s="39"/>
      <c r="B104" s="67"/>
      <c r="C104" s="68"/>
      <c r="D104" s="68"/>
      <c r="E104" s="68"/>
      <c r="F104" s="68"/>
      <c r="G104" s="68"/>
      <c r="H104" s="68"/>
      <c r="I104" s="68"/>
      <c r="J104" s="68"/>
      <c r="K104" s="68"/>
      <c r="L104" s="64"/>
      <c r="S104" s="39"/>
      <c r="T104" s="39"/>
      <c r="U104" s="39"/>
      <c r="V104" s="39"/>
      <c r="W104" s="39"/>
      <c r="X104" s="39"/>
      <c r="Y104" s="39"/>
      <c r="Z104" s="39"/>
      <c r="AA104" s="39"/>
      <c r="AB104" s="39"/>
      <c r="AC104" s="39"/>
      <c r="AD104" s="39"/>
      <c r="AE104" s="39"/>
    </row>
    <row r="105" hidden="1"/>
    <row r="106" hidden="1"/>
    <row r="107" hidden="1"/>
    <row r="108" s="2" customFormat="1" ht="6.96" customHeight="1">
      <c r="A108" s="39"/>
      <c r="B108" s="69"/>
      <c r="C108" s="70"/>
      <c r="D108" s="70"/>
      <c r="E108" s="70"/>
      <c r="F108" s="70"/>
      <c r="G108" s="70"/>
      <c r="H108" s="70"/>
      <c r="I108" s="70"/>
      <c r="J108" s="70"/>
      <c r="K108" s="70"/>
      <c r="L108" s="64"/>
      <c r="S108" s="39"/>
      <c r="T108" s="39"/>
      <c r="U108" s="39"/>
      <c r="V108" s="39"/>
      <c r="W108" s="39"/>
      <c r="X108" s="39"/>
      <c r="Y108" s="39"/>
      <c r="Z108" s="39"/>
      <c r="AA108" s="39"/>
      <c r="AB108" s="39"/>
      <c r="AC108" s="39"/>
      <c r="AD108" s="39"/>
      <c r="AE108" s="39"/>
    </row>
    <row r="109" s="2" customFormat="1" ht="24.96" customHeight="1">
      <c r="A109" s="39"/>
      <c r="B109" s="40"/>
      <c r="C109" s="22" t="s">
        <v>122</v>
      </c>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6.96" customHeight="1">
      <c r="A110" s="39"/>
      <c r="B110" s="40"/>
      <c r="C110" s="41"/>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12" customHeight="1">
      <c r="A111" s="39"/>
      <c r="B111" s="40"/>
      <c r="C111" s="31" t="s">
        <v>16</v>
      </c>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16.5" customHeight="1">
      <c r="A112" s="39"/>
      <c r="B112" s="40"/>
      <c r="C112" s="41"/>
      <c r="D112" s="41"/>
      <c r="E112" s="190" t="str">
        <f>E7</f>
        <v>Polní cesta PC10 - Horní Hynčina</v>
      </c>
      <c r="F112" s="31"/>
      <c r="G112" s="31"/>
      <c r="H112" s="31"/>
      <c r="I112" s="41"/>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1" t="s">
        <v>107</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6.5" customHeight="1">
      <c r="A114" s="39"/>
      <c r="B114" s="40"/>
      <c r="C114" s="41"/>
      <c r="D114" s="41"/>
      <c r="E114" s="77" t="str">
        <f>E9</f>
        <v>02 - Polní cesta PC10-SO-02</v>
      </c>
      <c r="F114" s="41"/>
      <c r="G114" s="41"/>
      <c r="H114" s="41"/>
      <c r="I114" s="41"/>
      <c r="J114" s="41"/>
      <c r="K114" s="41"/>
      <c r="L114" s="64"/>
      <c r="S114" s="39"/>
      <c r="T114" s="39"/>
      <c r="U114" s="39"/>
      <c r="V114" s="39"/>
      <c r="W114" s="39"/>
      <c r="X114" s="39"/>
      <c r="Y114" s="39"/>
      <c r="Z114" s="39"/>
      <c r="AA114" s="39"/>
      <c r="AB114" s="39"/>
      <c r="AC114" s="39"/>
      <c r="AD114" s="39"/>
      <c r="AE114" s="39"/>
    </row>
    <row r="115" s="2" customFormat="1" ht="6.96" customHeight="1">
      <c r="A115" s="39"/>
      <c r="B115" s="40"/>
      <c r="C115" s="41"/>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1" t="s">
        <v>20</v>
      </c>
      <c r="D116" s="41"/>
      <c r="E116" s="41"/>
      <c r="F116" s="26" t="str">
        <f>F12</f>
        <v xml:space="preserve"> </v>
      </c>
      <c r="G116" s="41"/>
      <c r="H116" s="41"/>
      <c r="I116" s="31" t="s">
        <v>22</v>
      </c>
      <c r="J116" s="80" t="str">
        <f>IF(J12="","",J12)</f>
        <v>11. 3. 2021</v>
      </c>
      <c r="K116" s="41"/>
      <c r="L116" s="64"/>
      <c r="S116" s="39"/>
      <c r="T116" s="39"/>
      <c r="U116" s="39"/>
      <c r="V116" s="39"/>
      <c r="W116" s="39"/>
      <c r="X116" s="39"/>
      <c r="Y116" s="39"/>
      <c r="Z116" s="39"/>
      <c r="AA116" s="39"/>
      <c r="AB116" s="39"/>
      <c r="AC116" s="39"/>
      <c r="AD116" s="39"/>
      <c r="AE116" s="39"/>
    </row>
    <row r="117" s="2" customFormat="1" ht="6.96" customHeight="1">
      <c r="A117" s="39"/>
      <c r="B117" s="40"/>
      <c r="C117" s="41"/>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5.15" customHeight="1">
      <c r="A118" s="39"/>
      <c r="B118" s="40"/>
      <c r="C118" s="31" t="s">
        <v>24</v>
      </c>
      <c r="D118" s="41"/>
      <c r="E118" s="41"/>
      <c r="F118" s="26" t="str">
        <f>E15</f>
        <v>SPÚ, pobočka Svitavy</v>
      </c>
      <c r="G118" s="41"/>
      <c r="H118" s="41"/>
      <c r="I118" s="31" t="s">
        <v>30</v>
      </c>
      <c r="J118" s="35" t="str">
        <f>E21</f>
        <v>Agroprojekt PSO</v>
      </c>
      <c r="K118" s="41"/>
      <c r="L118" s="64"/>
      <c r="S118" s="39"/>
      <c r="T118" s="39"/>
      <c r="U118" s="39"/>
      <c r="V118" s="39"/>
      <c r="W118" s="39"/>
      <c r="X118" s="39"/>
      <c r="Y118" s="39"/>
      <c r="Z118" s="39"/>
      <c r="AA118" s="39"/>
      <c r="AB118" s="39"/>
      <c r="AC118" s="39"/>
      <c r="AD118" s="39"/>
      <c r="AE118" s="39"/>
    </row>
    <row r="119" s="2" customFormat="1" ht="15.15" customHeight="1">
      <c r="A119" s="39"/>
      <c r="B119" s="40"/>
      <c r="C119" s="31" t="s">
        <v>28</v>
      </c>
      <c r="D119" s="41"/>
      <c r="E119" s="41"/>
      <c r="F119" s="26" t="str">
        <f>IF(E18="","",E18)</f>
        <v>Vyplň údaj</v>
      </c>
      <c r="G119" s="41"/>
      <c r="H119" s="41"/>
      <c r="I119" s="31" t="s">
        <v>33</v>
      </c>
      <c r="J119" s="35" t="str">
        <f>E24</f>
        <v xml:space="preserve"> </v>
      </c>
      <c r="K119" s="41"/>
      <c r="L119" s="64"/>
      <c r="S119" s="39"/>
      <c r="T119" s="39"/>
      <c r="U119" s="39"/>
      <c r="V119" s="39"/>
      <c r="W119" s="39"/>
      <c r="X119" s="39"/>
      <c r="Y119" s="39"/>
      <c r="Z119" s="39"/>
      <c r="AA119" s="39"/>
      <c r="AB119" s="39"/>
      <c r="AC119" s="39"/>
      <c r="AD119" s="39"/>
      <c r="AE119" s="39"/>
    </row>
    <row r="120" s="2" customFormat="1" ht="10.32"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11" customFormat="1" ht="29.28" customHeight="1">
      <c r="A121" s="206"/>
      <c r="B121" s="207"/>
      <c r="C121" s="208" t="s">
        <v>123</v>
      </c>
      <c r="D121" s="209" t="s">
        <v>62</v>
      </c>
      <c r="E121" s="209" t="s">
        <v>58</v>
      </c>
      <c r="F121" s="209" t="s">
        <v>59</v>
      </c>
      <c r="G121" s="209" t="s">
        <v>124</v>
      </c>
      <c r="H121" s="209" t="s">
        <v>125</v>
      </c>
      <c r="I121" s="209" t="s">
        <v>126</v>
      </c>
      <c r="J121" s="210" t="s">
        <v>111</v>
      </c>
      <c r="K121" s="211" t="s">
        <v>127</v>
      </c>
      <c r="L121" s="212"/>
      <c r="M121" s="101" t="s">
        <v>1</v>
      </c>
      <c r="N121" s="102" t="s">
        <v>41</v>
      </c>
      <c r="O121" s="102" t="s">
        <v>128</v>
      </c>
      <c r="P121" s="102" t="s">
        <v>129</v>
      </c>
      <c r="Q121" s="102" t="s">
        <v>130</v>
      </c>
      <c r="R121" s="102" t="s">
        <v>131</v>
      </c>
      <c r="S121" s="102" t="s">
        <v>132</v>
      </c>
      <c r="T121" s="103" t="s">
        <v>133</v>
      </c>
      <c r="U121" s="206"/>
      <c r="V121" s="206"/>
      <c r="W121" s="206"/>
      <c r="X121" s="206"/>
      <c r="Y121" s="206"/>
      <c r="Z121" s="206"/>
      <c r="AA121" s="206"/>
      <c r="AB121" s="206"/>
      <c r="AC121" s="206"/>
      <c r="AD121" s="206"/>
      <c r="AE121" s="206"/>
    </row>
    <row r="122" s="2" customFormat="1" ht="22.8" customHeight="1">
      <c r="A122" s="39"/>
      <c r="B122" s="40"/>
      <c r="C122" s="108" t="s">
        <v>134</v>
      </c>
      <c r="D122" s="41"/>
      <c r="E122" s="41"/>
      <c r="F122" s="41"/>
      <c r="G122" s="41"/>
      <c r="H122" s="41"/>
      <c r="I122" s="41"/>
      <c r="J122" s="213">
        <f>BK122</f>
        <v>0</v>
      </c>
      <c r="K122" s="41"/>
      <c r="L122" s="42"/>
      <c r="M122" s="104"/>
      <c r="N122" s="214"/>
      <c r="O122" s="105"/>
      <c r="P122" s="215">
        <f>P123+P232+P258+P322+P328</f>
        <v>0</v>
      </c>
      <c r="Q122" s="105"/>
      <c r="R122" s="215">
        <f>R123+R232+R258+R322+R328</f>
        <v>6463.3736003299982</v>
      </c>
      <c r="S122" s="105"/>
      <c r="T122" s="216">
        <f>T123+T232+T258+T322+T328</f>
        <v>0</v>
      </c>
      <c r="U122" s="39"/>
      <c r="V122" s="39"/>
      <c r="W122" s="39"/>
      <c r="X122" s="39"/>
      <c r="Y122" s="39"/>
      <c r="Z122" s="39"/>
      <c r="AA122" s="39"/>
      <c r="AB122" s="39"/>
      <c r="AC122" s="39"/>
      <c r="AD122" s="39"/>
      <c r="AE122" s="39"/>
      <c r="AT122" s="16" t="s">
        <v>76</v>
      </c>
      <c r="AU122" s="16" t="s">
        <v>113</v>
      </c>
      <c r="BK122" s="217">
        <f>BK123+BK232+BK258+BK322+BK328</f>
        <v>0</v>
      </c>
    </row>
    <row r="123" s="12" customFormat="1" ht="25.92" customHeight="1">
      <c r="A123" s="12"/>
      <c r="B123" s="218"/>
      <c r="C123" s="219"/>
      <c r="D123" s="220" t="s">
        <v>76</v>
      </c>
      <c r="E123" s="221" t="s">
        <v>85</v>
      </c>
      <c r="F123" s="221" t="s">
        <v>135</v>
      </c>
      <c r="G123" s="219"/>
      <c r="H123" s="219"/>
      <c r="I123" s="222"/>
      <c r="J123" s="223">
        <f>BK123</f>
        <v>0</v>
      </c>
      <c r="K123" s="219"/>
      <c r="L123" s="224"/>
      <c r="M123" s="225"/>
      <c r="N123" s="226"/>
      <c r="O123" s="226"/>
      <c r="P123" s="227">
        <f>SUM(P124:P231)</f>
        <v>0</v>
      </c>
      <c r="Q123" s="226"/>
      <c r="R123" s="227">
        <f>SUM(R124:R231)</f>
        <v>1.5799639999999999</v>
      </c>
      <c r="S123" s="226"/>
      <c r="T123" s="228">
        <f>SUM(T124:T231)</f>
        <v>0</v>
      </c>
      <c r="U123" s="12"/>
      <c r="V123" s="12"/>
      <c r="W123" s="12"/>
      <c r="X123" s="12"/>
      <c r="Y123" s="12"/>
      <c r="Z123" s="12"/>
      <c r="AA123" s="12"/>
      <c r="AB123" s="12"/>
      <c r="AC123" s="12"/>
      <c r="AD123" s="12"/>
      <c r="AE123" s="12"/>
      <c r="AR123" s="229" t="s">
        <v>85</v>
      </c>
      <c r="AT123" s="230" t="s">
        <v>76</v>
      </c>
      <c r="AU123" s="230" t="s">
        <v>77</v>
      </c>
      <c r="AY123" s="229" t="s">
        <v>136</v>
      </c>
      <c r="BK123" s="231">
        <f>SUM(BK124:BK231)</f>
        <v>0</v>
      </c>
    </row>
    <row r="124" s="2" customFormat="1" ht="24.15" customHeight="1">
      <c r="A124" s="39"/>
      <c r="B124" s="40"/>
      <c r="C124" s="232" t="s">
        <v>85</v>
      </c>
      <c r="D124" s="232" t="s">
        <v>137</v>
      </c>
      <c r="E124" s="233" t="s">
        <v>177</v>
      </c>
      <c r="F124" s="234" t="s">
        <v>178</v>
      </c>
      <c r="G124" s="235" t="s">
        <v>171</v>
      </c>
      <c r="H124" s="236">
        <v>2487.25</v>
      </c>
      <c r="I124" s="237"/>
      <c r="J124" s="238">
        <f>ROUND(I124*H124,2)</f>
        <v>0</v>
      </c>
      <c r="K124" s="239"/>
      <c r="L124" s="42"/>
      <c r="M124" s="240" t="s">
        <v>1</v>
      </c>
      <c r="N124" s="241" t="s">
        <v>42</v>
      </c>
      <c r="O124" s="92"/>
      <c r="P124" s="242">
        <f>O124*H124</f>
        <v>0</v>
      </c>
      <c r="Q124" s="242">
        <v>0</v>
      </c>
      <c r="R124" s="242">
        <f>Q124*H124</f>
        <v>0</v>
      </c>
      <c r="S124" s="242">
        <v>0</v>
      </c>
      <c r="T124" s="243">
        <f>S124*H124</f>
        <v>0</v>
      </c>
      <c r="U124" s="39"/>
      <c r="V124" s="39"/>
      <c r="W124" s="39"/>
      <c r="X124" s="39"/>
      <c r="Y124" s="39"/>
      <c r="Z124" s="39"/>
      <c r="AA124" s="39"/>
      <c r="AB124" s="39"/>
      <c r="AC124" s="39"/>
      <c r="AD124" s="39"/>
      <c r="AE124" s="39"/>
      <c r="AR124" s="244" t="s">
        <v>141</v>
      </c>
      <c r="AT124" s="244" t="s">
        <v>137</v>
      </c>
      <c r="AU124" s="244" t="s">
        <v>85</v>
      </c>
      <c r="AY124" s="16" t="s">
        <v>136</v>
      </c>
      <c r="BE124" s="144">
        <f>IF(N124="základní",J124,0)</f>
        <v>0</v>
      </c>
      <c r="BF124" s="144">
        <f>IF(N124="snížená",J124,0)</f>
        <v>0</v>
      </c>
      <c r="BG124" s="144">
        <f>IF(N124="zákl. přenesená",J124,0)</f>
        <v>0</v>
      </c>
      <c r="BH124" s="144">
        <f>IF(N124="sníž. přenesená",J124,0)</f>
        <v>0</v>
      </c>
      <c r="BI124" s="144">
        <f>IF(N124="nulová",J124,0)</f>
        <v>0</v>
      </c>
      <c r="BJ124" s="16" t="s">
        <v>85</v>
      </c>
      <c r="BK124" s="144">
        <f>ROUND(I124*H124,2)</f>
        <v>0</v>
      </c>
      <c r="BL124" s="16" t="s">
        <v>141</v>
      </c>
      <c r="BM124" s="244" t="s">
        <v>673</v>
      </c>
    </row>
    <row r="125" s="2" customFormat="1">
      <c r="A125" s="39"/>
      <c r="B125" s="40"/>
      <c r="C125" s="41"/>
      <c r="D125" s="245" t="s">
        <v>143</v>
      </c>
      <c r="E125" s="41"/>
      <c r="F125" s="246" t="s">
        <v>180</v>
      </c>
      <c r="G125" s="41"/>
      <c r="H125" s="41"/>
      <c r="I125" s="247"/>
      <c r="J125" s="41"/>
      <c r="K125" s="41"/>
      <c r="L125" s="42"/>
      <c r="M125" s="248"/>
      <c r="N125" s="249"/>
      <c r="O125" s="92"/>
      <c r="P125" s="92"/>
      <c r="Q125" s="92"/>
      <c r="R125" s="92"/>
      <c r="S125" s="92"/>
      <c r="T125" s="93"/>
      <c r="U125" s="39"/>
      <c r="V125" s="39"/>
      <c r="W125" s="39"/>
      <c r="X125" s="39"/>
      <c r="Y125" s="39"/>
      <c r="Z125" s="39"/>
      <c r="AA125" s="39"/>
      <c r="AB125" s="39"/>
      <c r="AC125" s="39"/>
      <c r="AD125" s="39"/>
      <c r="AE125" s="39"/>
      <c r="AT125" s="16" t="s">
        <v>143</v>
      </c>
      <c r="AU125" s="16" t="s">
        <v>85</v>
      </c>
    </row>
    <row r="126" s="2" customFormat="1">
      <c r="A126" s="39"/>
      <c r="B126" s="40"/>
      <c r="C126" s="41"/>
      <c r="D126" s="250" t="s">
        <v>145</v>
      </c>
      <c r="E126" s="41"/>
      <c r="F126" s="251" t="s">
        <v>181</v>
      </c>
      <c r="G126" s="41"/>
      <c r="H126" s="41"/>
      <c r="I126" s="247"/>
      <c r="J126" s="41"/>
      <c r="K126" s="41"/>
      <c r="L126" s="42"/>
      <c r="M126" s="248"/>
      <c r="N126" s="249"/>
      <c r="O126" s="92"/>
      <c r="P126" s="92"/>
      <c r="Q126" s="92"/>
      <c r="R126" s="92"/>
      <c r="S126" s="92"/>
      <c r="T126" s="93"/>
      <c r="U126" s="39"/>
      <c r="V126" s="39"/>
      <c r="W126" s="39"/>
      <c r="X126" s="39"/>
      <c r="Y126" s="39"/>
      <c r="Z126" s="39"/>
      <c r="AA126" s="39"/>
      <c r="AB126" s="39"/>
      <c r="AC126" s="39"/>
      <c r="AD126" s="39"/>
      <c r="AE126" s="39"/>
      <c r="AT126" s="16" t="s">
        <v>145</v>
      </c>
      <c r="AU126" s="16" t="s">
        <v>85</v>
      </c>
    </row>
    <row r="127" s="2" customFormat="1">
      <c r="A127" s="39"/>
      <c r="B127" s="40"/>
      <c r="C127" s="41"/>
      <c r="D127" s="245" t="s">
        <v>147</v>
      </c>
      <c r="E127" s="41"/>
      <c r="F127" s="252" t="s">
        <v>182</v>
      </c>
      <c r="G127" s="41"/>
      <c r="H127" s="41"/>
      <c r="I127" s="247"/>
      <c r="J127" s="41"/>
      <c r="K127" s="41"/>
      <c r="L127" s="42"/>
      <c r="M127" s="248"/>
      <c r="N127" s="249"/>
      <c r="O127" s="92"/>
      <c r="P127" s="92"/>
      <c r="Q127" s="92"/>
      <c r="R127" s="92"/>
      <c r="S127" s="92"/>
      <c r="T127" s="93"/>
      <c r="U127" s="39"/>
      <c r="V127" s="39"/>
      <c r="W127" s="39"/>
      <c r="X127" s="39"/>
      <c r="Y127" s="39"/>
      <c r="Z127" s="39"/>
      <c r="AA127" s="39"/>
      <c r="AB127" s="39"/>
      <c r="AC127" s="39"/>
      <c r="AD127" s="39"/>
      <c r="AE127" s="39"/>
      <c r="AT127" s="16" t="s">
        <v>147</v>
      </c>
      <c r="AU127" s="16" t="s">
        <v>85</v>
      </c>
    </row>
    <row r="128" s="2" customFormat="1" ht="33" customHeight="1">
      <c r="A128" s="39"/>
      <c r="B128" s="40"/>
      <c r="C128" s="232" t="s">
        <v>87</v>
      </c>
      <c r="D128" s="232" t="s">
        <v>137</v>
      </c>
      <c r="E128" s="233" t="s">
        <v>184</v>
      </c>
      <c r="F128" s="234" t="s">
        <v>185</v>
      </c>
      <c r="G128" s="235" t="s">
        <v>186</v>
      </c>
      <c r="H128" s="236">
        <v>2279.1300000000001</v>
      </c>
      <c r="I128" s="237"/>
      <c r="J128" s="238">
        <f>ROUND(I128*H128,2)</f>
        <v>0</v>
      </c>
      <c r="K128" s="239"/>
      <c r="L128" s="42"/>
      <c r="M128" s="240" t="s">
        <v>1</v>
      </c>
      <c r="N128" s="241" t="s">
        <v>42</v>
      </c>
      <c r="O128" s="92"/>
      <c r="P128" s="242">
        <f>O128*H128</f>
        <v>0</v>
      </c>
      <c r="Q128" s="242">
        <v>0</v>
      </c>
      <c r="R128" s="242">
        <f>Q128*H128</f>
        <v>0</v>
      </c>
      <c r="S128" s="242">
        <v>0</v>
      </c>
      <c r="T128" s="243">
        <f>S128*H128</f>
        <v>0</v>
      </c>
      <c r="U128" s="39"/>
      <c r="V128" s="39"/>
      <c r="W128" s="39"/>
      <c r="X128" s="39"/>
      <c r="Y128" s="39"/>
      <c r="Z128" s="39"/>
      <c r="AA128" s="39"/>
      <c r="AB128" s="39"/>
      <c r="AC128" s="39"/>
      <c r="AD128" s="39"/>
      <c r="AE128" s="39"/>
      <c r="AR128" s="244" t="s">
        <v>141</v>
      </c>
      <c r="AT128" s="244" t="s">
        <v>137</v>
      </c>
      <c r="AU128" s="244" t="s">
        <v>85</v>
      </c>
      <c r="AY128" s="16" t="s">
        <v>136</v>
      </c>
      <c r="BE128" s="144">
        <f>IF(N128="základní",J128,0)</f>
        <v>0</v>
      </c>
      <c r="BF128" s="144">
        <f>IF(N128="snížená",J128,0)</f>
        <v>0</v>
      </c>
      <c r="BG128" s="144">
        <f>IF(N128="zákl. přenesená",J128,0)</f>
        <v>0</v>
      </c>
      <c r="BH128" s="144">
        <f>IF(N128="sníž. přenesená",J128,0)</f>
        <v>0</v>
      </c>
      <c r="BI128" s="144">
        <f>IF(N128="nulová",J128,0)</f>
        <v>0</v>
      </c>
      <c r="BJ128" s="16" t="s">
        <v>85</v>
      </c>
      <c r="BK128" s="144">
        <f>ROUND(I128*H128,2)</f>
        <v>0</v>
      </c>
      <c r="BL128" s="16" t="s">
        <v>141</v>
      </c>
      <c r="BM128" s="244" t="s">
        <v>674</v>
      </c>
    </row>
    <row r="129" s="2" customFormat="1">
      <c r="A129" s="39"/>
      <c r="B129" s="40"/>
      <c r="C129" s="41"/>
      <c r="D129" s="245" t="s">
        <v>143</v>
      </c>
      <c r="E129" s="41"/>
      <c r="F129" s="246" t="s">
        <v>188</v>
      </c>
      <c r="G129" s="41"/>
      <c r="H129" s="41"/>
      <c r="I129" s="247"/>
      <c r="J129" s="41"/>
      <c r="K129" s="41"/>
      <c r="L129" s="42"/>
      <c r="M129" s="248"/>
      <c r="N129" s="249"/>
      <c r="O129" s="92"/>
      <c r="P129" s="92"/>
      <c r="Q129" s="92"/>
      <c r="R129" s="92"/>
      <c r="S129" s="92"/>
      <c r="T129" s="93"/>
      <c r="U129" s="39"/>
      <c r="V129" s="39"/>
      <c r="W129" s="39"/>
      <c r="X129" s="39"/>
      <c r="Y129" s="39"/>
      <c r="Z129" s="39"/>
      <c r="AA129" s="39"/>
      <c r="AB129" s="39"/>
      <c r="AC129" s="39"/>
      <c r="AD129" s="39"/>
      <c r="AE129" s="39"/>
      <c r="AT129" s="16" t="s">
        <v>143</v>
      </c>
      <c r="AU129" s="16" t="s">
        <v>85</v>
      </c>
    </row>
    <row r="130" s="2" customFormat="1">
      <c r="A130" s="39"/>
      <c r="B130" s="40"/>
      <c r="C130" s="41"/>
      <c r="D130" s="250" t="s">
        <v>145</v>
      </c>
      <c r="E130" s="41"/>
      <c r="F130" s="251" t="s">
        <v>189</v>
      </c>
      <c r="G130" s="41"/>
      <c r="H130" s="41"/>
      <c r="I130" s="247"/>
      <c r="J130" s="41"/>
      <c r="K130" s="41"/>
      <c r="L130" s="42"/>
      <c r="M130" s="248"/>
      <c r="N130" s="249"/>
      <c r="O130" s="92"/>
      <c r="P130" s="92"/>
      <c r="Q130" s="92"/>
      <c r="R130" s="92"/>
      <c r="S130" s="92"/>
      <c r="T130" s="93"/>
      <c r="U130" s="39"/>
      <c r="V130" s="39"/>
      <c r="W130" s="39"/>
      <c r="X130" s="39"/>
      <c r="Y130" s="39"/>
      <c r="Z130" s="39"/>
      <c r="AA130" s="39"/>
      <c r="AB130" s="39"/>
      <c r="AC130" s="39"/>
      <c r="AD130" s="39"/>
      <c r="AE130" s="39"/>
      <c r="AT130" s="16" t="s">
        <v>145</v>
      </c>
      <c r="AU130" s="16" t="s">
        <v>85</v>
      </c>
    </row>
    <row r="131" s="2" customFormat="1">
      <c r="A131" s="39"/>
      <c r="B131" s="40"/>
      <c r="C131" s="41"/>
      <c r="D131" s="245" t="s">
        <v>147</v>
      </c>
      <c r="E131" s="41"/>
      <c r="F131" s="252" t="s">
        <v>190</v>
      </c>
      <c r="G131" s="41"/>
      <c r="H131" s="41"/>
      <c r="I131" s="247"/>
      <c r="J131" s="41"/>
      <c r="K131" s="41"/>
      <c r="L131" s="42"/>
      <c r="M131" s="248"/>
      <c r="N131" s="249"/>
      <c r="O131" s="92"/>
      <c r="P131" s="92"/>
      <c r="Q131" s="92"/>
      <c r="R131" s="92"/>
      <c r="S131" s="92"/>
      <c r="T131" s="93"/>
      <c r="U131" s="39"/>
      <c r="V131" s="39"/>
      <c r="W131" s="39"/>
      <c r="X131" s="39"/>
      <c r="Y131" s="39"/>
      <c r="Z131" s="39"/>
      <c r="AA131" s="39"/>
      <c r="AB131" s="39"/>
      <c r="AC131" s="39"/>
      <c r="AD131" s="39"/>
      <c r="AE131" s="39"/>
      <c r="AT131" s="16" t="s">
        <v>147</v>
      </c>
      <c r="AU131" s="16" t="s">
        <v>85</v>
      </c>
    </row>
    <row r="132" s="2" customFormat="1" ht="33" customHeight="1">
      <c r="A132" s="39"/>
      <c r="B132" s="40"/>
      <c r="C132" s="232" t="s">
        <v>155</v>
      </c>
      <c r="D132" s="232" t="s">
        <v>137</v>
      </c>
      <c r="E132" s="233" t="s">
        <v>192</v>
      </c>
      <c r="F132" s="234" t="s">
        <v>193</v>
      </c>
      <c r="G132" s="235" t="s">
        <v>186</v>
      </c>
      <c r="H132" s="236">
        <v>2279.1300000000001</v>
      </c>
      <c r="I132" s="237"/>
      <c r="J132" s="238">
        <f>ROUND(I132*H132,2)</f>
        <v>0</v>
      </c>
      <c r="K132" s="239"/>
      <c r="L132" s="42"/>
      <c r="M132" s="240" t="s">
        <v>1</v>
      </c>
      <c r="N132" s="241" t="s">
        <v>42</v>
      </c>
      <c r="O132" s="92"/>
      <c r="P132" s="242">
        <f>O132*H132</f>
        <v>0</v>
      </c>
      <c r="Q132" s="242">
        <v>0</v>
      </c>
      <c r="R132" s="242">
        <f>Q132*H132</f>
        <v>0</v>
      </c>
      <c r="S132" s="242">
        <v>0</v>
      </c>
      <c r="T132" s="243">
        <f>S132*H132</f>
        <v>0</v>
      </c>
      <c r="U132" s="39"/>
      <c r="V132" s="39"/>
      <c r="W132" s="39"/>
      <c r="X132" s="39"/>
      <c r="Y132" s="39"/>
      <c r="Z132" s="39"/>
      <c r="AA132" s="39"/>
      <c r="AB132" s="39"/>
      <c r="AC132" s="39"/>
      <c r="AD132" s="39"/>
      <c r="AE132" s="39"/>
      <c r="AR132" s="244" t="s">
        <v>141</v>
      </c>
      <c r="AT132" s="244" t="s">
        <v>137</v>
      </c>
      <c r="AU132" s="244" t="s">
        <v>85</v>
      </c>
      <c r="AY132" s="16" t="s">
        <v>136</v>
      </c>
      <c r="BE132" s="144">
        <f>IF(N132="základní",J132,0)</f>
        <v>0</v>
      </c>
      <c r="BF132" s="144">
        <f>IF(N132="snížená",J132,0)</f>
        <v>0</v>
      </c>
      <c r="BG132" s="144">
        <f>IF(N132="zákl. přenesená",J132,0)</f>
        <v>0</v>
      </c>
      <c r="BH132" s="144">
        <f>IF(N132="sníž. přenesená",J132,0)</f>
        <v>0</v>
      </c>
      <c r="BI132" s="144">
        <f>IF(N132="nulová",J132,0)</f>
        <v>0</v>
      </c>
      <c r="BJ132" s="16" t="s">
        <v>85</v>
      </c>
      <c r="BK132" s="144">
        <f>ROUND(I132*H132,2)</f>
        <v>0</v>
      </c>
      <c r="BL132" s="16" t="s">
        <v>141</v>
      </c>
      <c r="BM132" s="244" t="s">
        <v>675</v>
      </c>
    </row>
    <row r="133" s="2" customFormat="1">
      <c r="A133" s="39"/>
      <c r="B133" s="40"/>
      <c r="C133" s="41"/>
      <c r="D133" s="245" t="s">
        <v>143</v>
      </c>
      <c r="E133" s="41"/>
      <c r="F133" s="246" t="s">
        <v>195</v>
      </c>
      <c r="G133" s="41"/>
      <c r="H133" s="41"/>
      <c r="I133" s="247"/>
      <c r="J133" s="41"/>
      <c r="K133" s="41"/>
      <c r="L133" s="42"/>
      <c r="M133" s="248"/>
      <c r="N133" s="249"/>
      <c r="O133" s="92"/>
      <c r="P133" s="92"/>
      <c r="Q133" s="92"/>
      <c r="R133" s="92"/>
      <c r="S133" s="92"/>
      <c r="T133" s="93"/>
      <c r="U133" s="39"/>
      <c r="V133" s="39"/>
      <c r="W133" s="39"/>
      <c r="X133" s="39"/>
      <c r="Y133" s="39"/>
      <c r="Z133" s="39"/>
      <c r="AA133" s="39"/>
      <c r="AB133" s="39"/>
      <c r="AC133" s="39"/>
      <c r="AD133" s="39"/>
      <c r="AE133" s="39"/>
      <c r="AT133" s="16" t="s">
        <v>143</v>
      </c>
      <c r="AU133" s="16" t="s">
        <v>85</v>
      </c>
    </row>
    <row r="134" s="2" customFormat="1">
      <c r="A134" s="39"/>
      <c r="B134" s="40"/>
      <c r="C134" s="41"/>
      <c r="D134" s="250" t="s">
        <v>145</v>
      </c>
      <c r="E134" s="41"/>
      <c r="F134" s="251" t="s">
        <v>196</v>
      </c>
      <c r="G134" s="41"/>
      <c r="H134" s="41"/>
      <c r="I134" s="247"/>
      <c r="J134" s="41"/>
      <c r="K134" s="41"/>
      <c r="L134" s="42"/>
      <c r="M134" s="248"/>
      <c r="N134" s="249"/>
      <c r="O134" s="92"/>
      <c r="P134" s="92"/>
      <c r="Q134" s="92"/>
      <c r="R134" s="92"/>
      <c r="S134" s="92"/>
      <c r="T134" s="93"/>
      <c r="U134" s="39"/>
      <c r="V134" s="39"/>
      <c r="W134" s="39"/>
      <c r="X134" s="39"/>
      <c r="Y134" s="39"/>
      <c r="Z134" s="39"/>
      <c r="AA134" s="39"/>
      <c r="AB134" s="39"/>
      <c r="AC134" s="39"/>
      <c r="AD134" s="39"/>
      <c r="AE134" s="39"/>
      <c r="AT134" s="16" t="s">
        <v>145</v>
      </c>
      <c r="AU134" s="16" t="s">
        <v>85</v>
      </c>
    </row>
    <row r="135" s="2" customFormat="1">
      <c r="A135" s="39"/>
      <c r="B135" s="40"/>
      <c r="C135" s="41"/>
      <c r="D135" s="245" t="s">
        <v>147</v>
      </c>
      <c r="E135" s="41"/>
      <c r="F135" s="252" t="s">
        <v>197</v>
      </c>
      <c r="G135" s="41"/>
      <c r="H135" s="41"/>
      <c r="I135" s="247"/>
      <c r="J135" s="41"/>
      <c r="K135" s="41"/>
      <c r="L135" s="42"/>
      <c r="M135" s="248"/>
      <c r="N135" s="249"/>
      <c r="O135" s="92"/>
      <c r="P135" s="92"/>
      <c r="Q135" s="92"/>
      <c r="R135" s="92"/>
      <c r="S135" s="92"/>
      <c r="T135" s="93"/>
      <c r="U135" s="39"/>
      <c r="V135" s="39"/>
      <c r="W135" s="39"/>
      <c r="X135" s="39"/>
      <c r="Y135" s="39"/>
      <c r="Z135" s="39"/>
      <c r="AA135" s="39"/>
      <c r="AB135" s="39"/>
      <c r="AC135" s="39"/>
      <c r="AD135" s="39"/>
      <c r="AE135" s="39"/>
      <c r="AT135" s="16" t="s">
        <v>147</v>
      </c>
      <c r="AU135" s="16" t="s">
        <v>85</v>
      </c>
    </row>
    <row r="136" s="2" customFormat="1" ht="24.15" customHeight="1">
      <c r="A136" s="39"/>
      <c r="B136" s="40"/>
      <c r="C136" s="232" t="s">
        <v>141</v>
      </c>
      <c r="D136" s="232" t="s">
        <v>137</v>
      </c>
      <c r="E136" s="233" t="s">
        <v>207</v>
      </c>
      <c r="F136" s="234" t="s">
        <v>208</v>
      </c>
      <c r="G136" s="235" t="s">
        <v>186</v>
      </c>
      <c r="H136" s="236">
        <v>202</v>
      </c>
      <c r="I136" s="237"/>
      <c r="J136" s="238">
        <f>ROUND(I136*H136,2)</f>
        <v>0</v>
      </c>
      <c r="K136" s="239"/>
      <c r="L136" s="42"/>
      <c r="M136" s="240" t="s">
        <v>1</v>
      </c>
      <c r="N136" s="241" t="s">
        <v>42</v>
      </c>
      <c r="O136" s="92"/>
      <c r="P136" s="242">
        <f>O136*H136</f>
        <v>0</v>
      </c>
      <c r="Q136" s="242">
        <v>0</v>
      </c>
      <c r="R136" s="242">
        <f>Q136*H136</f>
        <v>0</v>
      </c>
      <c r="S136" s="242">
        <v>0</v>
      </c>
      <c r="T136" s="243">
        <f>S136*H136</f>
        <v>0</v>
      </c>
      <c r="U136" s="39"/>
      <c r="V136" s="39"/>
      <c r="W136" s="39"/>
      <c r="X136" s="39"/>
      <c r="Y136" s="39"/>
      <c r="Z136" s="39"/>
      <c r="AA136" s="39"/>
      <c r="AB136" s="39"/>
      <c r="AC136" s="39"/>
      <c r="AD136" s="39"/>
      <c r="AE136" s="39"/>
      <c r="AR136" s="244" t="s">
        <v>141</v>
      </c>
      <c r="AT136" s="244" t="s">
        <v>137</v>
      </c>
      <c r="AU136" s="244" t="s">
        <v>85</v>
      </c>
      <c r="AY136" s="16" t="s">
        <v>136</v>
      </c>
      <c r="BE136" s="144">
        <f>IF(N136="základní",J136,0)</f>
        <v>0</v>
      </c>
      <c r="BF136" s="144">
        <f>IF(N136="snížená",J136,0)</f>
        <v>0</v>
      </c>
      <c r="BG136" s="144">
        <f>IF(N136="zákl. přenesená",J136,0)</f>
        <v>0</v>
      </c>
      <c r="BH136" s="144">
        <f>IF(N136="sníž. přenesená",J136,0)</f>
        <v>0</v>
      </c>
      <c r="BI136" s="144">
        <f>IF(N136="nulová",J136,0)</f>
        <v>0</v>
      </c>
      <c r="BJ136" s="16" t="s">
        <v>85</v>
      </c>
      <c r="BK136" s="144">
        <f>ROUND(I136*H136,2)</f>
        <v>0</v>
      </c>
      <c r="BL136" s="16" t="s">
        <v>141</v>
      </c>
      <c r="BM136" s="244" t="s">
        <v>676</v>
      </c>
    </row>
    <row r="137" s="2" customFormat="1">
      <c r="A137" s="39"/>
      <c r="B137" s="40"/>
      <c r="C137" s="41"/>
      <c r="D137" s="245" t="s">
        <v>143</v>
      </c>
      <c r="E137" s="41"/>
      <c r="F137" s="246" t="s">
        <v>210</v>
      </c>
      <c r="G137" s="41"/>
      <c r="H137" s="41"/>
      <c r="I137" s="247"/>
      <c r="J137" s="41"/>
      <c r="K137" s="41"/>
      <c r="L137" s="42"/>
      <c r="M137" s="248"/>
      <c r="N137" s="249"/>
      <c r="O137" s="92"/>
      <c r="P137" s="92"/>
      <c r="Q137" s="92"/>
      <c r="R137" s="92"/>
      <c r="S137" s="92"/>
      <c r="T137" s="93"/>
      <c r="U137" s="39"/>
      <c r="V137" s="39"/>
      <c r="W137" s="39"/>
      <c r="X137" s="39"/>
      <c r="Y137" s="39"/>
      <c r="Z137" s="39"/>
      <c r="AA137" s="39"/>
      <c r="AB137" s="39"/>
      <c r="AC137" s="39"/>
      <c r="AD137" s="39"/>
      <c r="AE137" s="39"/>
      <c r="AT137" s="16" t="s">
        <v>143</v>
      </c>
      <c r="AU137" s="16" t="s">
        <v>85</v>
      </c>
    </row>
    <row r="138" s="2" customFormat="1">
      <c r="A138" s="39"/>
      <c r="B138" s="40"/>
      <c r="C138" s="41"/>
      <c r="D138" s="250" t="s">
        <v>145</v>
      </c>
      <c r="E138" s="41"/>
      <c r="F138" s="251" t="s">
        <v>211</v>
      </c>
      <c r="G138" s="41"/>
      <c r="H138" s="41"/>
      <c r="I138" s="247"/>
      <c r="J138" s="41"/>
      <c r="K138" s="41"/>
      <c r="L138" s="42"/>
      <c r="M138" s="248"/>
      <c r="N138" s="249"/>
      <c r="O138" s="92"/>
      <c r="P138" s="92"/>
      <c r="Q138" s="92"/>
      <c r="R138" s="92"/>
      <c r="S138" s="92"/>
      <c r="T138" s="93"/>
      <c r="U138" s="39"/>
      <c r="V138" s="39"/>
      <c r="W138" s="39"/>
      <c r="X138" s="39"/>
      <c r="Y138" s="39"/>
      <c r="Z138" s="39"/>
      <c r="AA138" s="39"/>
      <c r="AB138" s="39"/>
      <c r="AC138" s="39"/>
      <c r="AD138" s="39"/>
      <c r="AE138" s="39"/>
      <c r="AT138" s="16" t="s">
        <v>145</v>
      </c>
      <c r="AU138" s="16" t="s">
        <v>85</v>
      </c>
    </row>
    <row r="139" s="2" customFormat="1">
      <c r="A139" s="39"/>
      <c r="B139" s="40"/>
      <c r="C139" s="41"/>
      <c r="D139" s="245" t="s">
        <v>147</v>
      </c>
      <c r="E139" s="41"/>
      <c r="F139" s="252" t="s">
        <v>212</v>
      </c>
      <c r="G139" s="41"/>
      <c r="H139" s="41"/>
      <c r="I139" s="247"/>
      <c r="J139" s="41"/>
      <c r="K139" s="41"/>
      <c r="L139" s="42"/>
      <c r="M139" s="248"/>
      <c r="N139" s="249"/>
      <c r="O139" s="92"/>
      <c r="P139" s="92"/>
      <c r="Q139" s="92"/>
      <c r="R139" s="92"/>
      <c r="S139" s="92"/>
      <c r="T139" s="93"/>
      <c r="U139" s="39"/>
      <c r="V139" s="39"/>
      <c r="W139" s="39"/>
      <c r="X139" s="39"/>
      <c r="Y139" s="39"/>
      <c r="Z139" s="39"/>
      <c r="AA139" s="39"/>
      <c r="AB139" s="39"/>
      <c r="AC139" s="39"/>
      <c r="AD139" s="39"/>
      <c r="AE139" s="39"/>
      <c r="AT139" s="16" t="s">
        <v>147</v>
      </c>
      <c r="AU139" s="16" t="s">
        <v>85</v>
      </c>
    </row>
    <row r="140" s="2" customFormat="1" ht="33" customHeight="1">
      <c r="A140" s="39"/>
      <c r="B140" s="40"/>
      <c r="C140" s="232" t="s">
        <v>168</v>
      </c>
      <c r="D140" s="232" t="s">
        <v>137</v>
      </c>
      <c r="E140" s="233" t="s">
        <v>222</v>
      </c>
      <c r="F140" s="234" t="s">
        <v>223</v>
      </c>
      <c r="G140" s="235" t="s">
        <v>186</v>
      </c>
      <c r="H140" s="236">
        <v>50.759999999999998</v>
      </c>
      <c r="I140" s="237"/>
      <c r="J140" s="238">
        <f>ROUND(I140*H140,2)</f>
        <v>0</v>
      </c>
      <c r="K140" s="239"/>
      <c r="L140" s="42"/>
      <c r="M140" s="240" t="s">
        <v>1</v>
      </c>
      <c r="N140" s="241" t="s">
        <v>42</v>
      </c>
      <c r="O140" s="92"/>
      <c r="P140" s="242">
        <f>O140*H140</f>
        <v>0</v>
      </c>
      <c r="Q140" s="242">
        <v>0</v>
      </c>
      <c r="R140" s="242">
        <f>Q140*H140</f>
        <v>0</v>
      </c>
      <c r="S140" s="242">
        <v>0</v>
      </c>
      <c r="T140" s="243">
        <f>S140*H140</f>
        <v>0</v>
      </c>
      <c r="U140" s="39"/>
      <c r="V140" s="39"/>
      <c r="W140" s="39"/>
      <c r="X140" s="39"/>
      <c r="Y140" s="39"/>
      <c r="Z140" s="39"/>
      <c r="AA140" s="39"/>
      <c r="AB140" s="39"/>
      <c r="AC140" s="39"/>
      <c r="AD140" s="39"/>
      <c r="AE140" s="39"/>
      <c r="AR140" s="244" t="s">
        <v>141</v>
      </c>
      <c r="AT140" s="244" t="s">
        <v>137</v>
      </c>
      <c r="AU140" s="244" t="s">
        <v>85</v>
      </c>
      <c r="AY140" s="16" t="s">
        <v>136</v>
      </c>
      <c r="BE140" s="144">
        <f>IF(N140="základní",J140,0)</f>
        <v>0</v>
      </c>
      <c r="BF140" s="144">
        <f>IF(N140="snížená",J140,0)</f>
        <v>0</v>
      </c>
      <c r="BG140" s="144">
        <f>IF(N140="zákl. přenesená",J140,0)</f>
        <v>0</v>
      </c>
      <c r="BH140" s="144">
        <f>IF(N140="sníž. přenesená",J140,0)</f>
        <v>0</v>
      </c>
      <c r="BI140" s="144">
        <f>IF(N140="nulová",J140,0)</f>
        <v>0</v>
      </c>
      <c r="BJ140" s="16" t="s">
        <v>85</v>
      </c>
      <c r="BK140" s="144">
        <f>ROUND(I140*H140,2)</f>
        <v>0</v>
      </c>
      <c r="BL140" s="16" t="s">
        <v>141</v>
      </c>
      <c r="BM140" s="244" t="s">
        <v>677</v>
      </c>
    </row>
    <row r="141" s="2" customFormat="1">
      <c r="A141" s="39"/>
      <c r="B141" s="40"/>
      <c r="C141" s="41"/>
      <c r="D141" s="245" t="s">
        <v>143</v>
      </c>
      <c r="E141" s="41"/>
      <c r="F141" s="246" t="s">
        <v>225</v>
      </c>
      <c r="G141" s="41"/>
      <c r="H141" s="41"/>
      <c r="I141" s="247"/>
      <c r="J141" s="41"/>
      <c r="K141" s="41"/>
      <c r="L141" s="42"/>
      <c r="M141" s="248"/>
      <c r="N141" s="249"/>
      <c r="O141" s="92"/>
      <c r="P141" s="92"/>
      <c r="Q141" s="92"/>
      <c r="R141" s="92"/>
      <c r="S141" s="92"/>
      <c r="T141" s="93"/>
      <c r="U141" s="39"/>
      <c r="V141" s="39"/>
      <c r="W141" s="39"/>
      <c r="X141" s="39"/>
      <c r="Y141" s="39"/>
      <c r="Z141" s="39"/>
      <c r="AA141" s="39"/>
      <c r="AB141" s="39"/>
      <c r="AC141" s="39"/>
      <c r="AD141" s="39"/>
      <c r="AE141" s="39"/>
      <c r="AT141" s="16" t="s">
        <v>143</v>
      </c>
      <c r="AU141" s="16" t="s">
        <v>85</v>
      </c>
    </row>
    <row r="142" s="2" customFormat="1">
      <c r="A142" s="39"/>
      <c r="B142" s="40"/>
      <c r="C142" s="41"/>
      <c r="D142" s="250" t="s">
        <v>145</v>
      </c>
      <c r="E142" s="41"/>
      <c r="F142" s="251" t="s">
        <v>226</v>
      </c>
      <c r="G142" s="41"/>
      <c r="H142" s="41"/>
      <c r="I142" s="247"/>
      <c r="J142" s="41"/>
      <c r="K142" s="41"/>
      <c r="L142" s="42"/>
      <c r="M142" s="248"/>
      <c r="N142" s="249"/>
      <c r="O142" s="92"/>
      <c r="P142" s="92"/>
      <c r="Q142" s="92"/>
      <c r="R142" s="92"/>
      <c r="S142" s="92"/>
      <c r="T142" s="93"/>
      <c r="U142" s="39"/>
      <c r="V142" s="39"/>
      <c r="W142" s="39"/>
      <c r="X142" s="39"/>
      <c r="Y142" s="39"/>
      <c r="Z142" s="39"/>
      <c r="AA142" s="39"/>
      <c r="AB142" s="39"/>
      <c r="AC142" s="39"/>
      <c r="AD142" s="39"/>
      <c r="AE142" s="39"/>
      <c r="AT142" s="16" t="s">
        <v>145</v>
      </c>
      <c r="AU142" s="16" t="s">
        <v>85</v>
      </c>
    </row>
    <row r="143" s="2" customFormat="1">
      <c r="A143" s="39"/>
      <c r="B143" s="40"/>
      <c r="C143" s="41"/>
      <c r="D143" s="245" t="s">
        <v>147</v>
      </c>
      <c r="E143" s="41"/>
      <c r="F143" s="252" t="s">
        <v>212</v>
      </c>
      <c r="G143" s="41"/>
      <c r="H143" s="41"/>
      <c r="I143" s="247"/>
      <c r="J143" s="41"/>
      <c r="K143" s="41"/>
      <c r="L143" s="42"/>
      <c r="M143" s="248"/>
      <c r="N143" s="249"/>
      <c r="O143" s="92"/>
      <c r="P143" s="92"/>
      <c r="Q143" s="92"/>
      <c r="R143" s="92"/>
      <c r="S143" s="92"/>
      <c r="T143" s="93"/>
      <c r="U143" s="39"/>
      <c r="V143" s="39"/>
      <c r="W143" s="39"/>
      <c r="X143" s="39"/>
      <c r="Y143" s="39"/>
      <c r="Z143" s="39"/>
      <c r="AA143" s="39"/>
      <c r="AB143" s="39"/>
      <c r="AC143" s="39"/>
      <c r="AD143" s="39"/>
      <c r="AE143" s="39"/>
      <c r="AT143" s="16" t="s">
        <v>147</v>
      </c>
      <c r="AU143" s="16" t="s">
        <v>85</v>
      </c>
    </row>
    <row r="144" s="13" customFormat="1">
      <c r="A144" s="13"/>
      <c r="B144" s="253"/>
      <c r="C144" s="254"/>
      <c r="D144" s="245" t="s">
        <v>219</v>
      </c>
      <c r="E144" s="255" t="s">
        <v>1</v>
      </c>
      <c r="F144" s="256" t="s">
        <v>678</v>
      </c>
      <c r="G144" s="254"/>
      <c r="H144" s="257">
        <v>50.759999999999998</v>
      </c>
      <c r="I144" s="258"/>
      <c r="J144" s="254"/>
      <c r="K144" s="254"/>
      <c r="L144" s="259"/>
      <c r="M144" s="260"/>
      <c r="N144" s="261"/>
      <c r="O144" s="261"/>
      <c r="P144" s="261"/>
      <c r="Q144" s="261"/>
      <c r="R144" s="261"/>
      <c r="S144" s="261"/>
      <c r="T144" s="262"/>
      <c r="U144" s="13"/>
      <c r="V144" s="13"/>
      <c r="W144" s="13"/>
      <c r="X144" s="13"/>
      <c r="Y144" s="13"/>
      <c r="Z144" s="13"/>
      <c r="AA144" s="13"/>
      <c r="AB144" s="13"/>
      <c r="AC144" s="13"/>
      <c r="AD144" s="13"/>
      <c r="AE144" s="13"/>
      <c r="AT144" s="263" t="s">
        <v>219</v>
      </c>
      <c r="AU144" s="263" t="s">
        <v>85</v>
      </c>
      <c r="AV144" s="13" t="s">
        <v>87</v>
      </c>
      <c r="AW144" s="13" t="s">
        <v>32</v>
      </c>
      <c r="AX144" s="13" t="s">
        <v>85</v>
      </c>
      <c r="AY144" s="263" t="s">
        <v>136</v>
      </c>
    </row>
    <row r="145" s="2" customFormat="1" ht="33" customHeight="1">
      <c r="A145" s="39"/>
      <c r="B145" s="40"/>
      <c r="C145" s="232" t="s">
        <v>176</v>
      </c>
      <c r="D145" s="232" t="s">
        <v>137</v>
      </c>
      <c r="E145" s="233" t="s">
        <v>229</v>
      </c>
      <c r="F145" s="234" t="s">
        <v>230</v>
      </c>
      <c r="G145" s="235" t="s">
        <v>186</v>
      </c>
      <c r="H145" s="236">
        <v>2077.125</v>
      </c>
      <c r="I145" s="237"/>
      <c r="J145" s="238">
        <f>ROUND(I145*H145,2)</f>
        <v>0</v>
      </c>
      <c r="K145" s="239"/>
      <c r="L145" s="42"/>
      <c r="M145" s="240" t="s">
        <v>1</v>
      </c>
      <c r="N145" s="241" t="s">
        <v>42</v>
      </c>
      <c r="O145" s="92"/>
      <c r="P145" s="242">
        <f>O145*H145</f>
        <v>0</v>
      </c>
      <c r="Q145" s="242">
        <v>0</v>
      </c>
      <c r="R145" s="242">
        <f>Q145*H145</f>
        <v>0</v>
      </c>
      <c r="S145" s="242">
        <v>0</v>
      </c>
      <c r="T145" s="243">
        <f>S145*H145</f>
        <v>0</v>
      </c>
      <c r="U145" s="39"/>
      <c r="V145" s="39"/>
      <c r="W145" s="39"/>
      <c r="X145" s="39"/>
      <c r="Y145" s="39"/>
      <c r="Z145" s="39"/>
      <c r="AA145" s="39"/>
      <c r="AB145" s="39"/>
      <c r="AC145" s="39"/>
      <c r="AD145" s="39"/>
      <c r="AE145" s="39"/>
      <c r="AR145" s="244" t="s">
        <v>141</v>
      </c>
      <c r="AT145" s="244" t="s">
        <v>137</v>
      </c>
      <c r="AU145" s="244" t="s">
        <v>85</v>
      </c>
      <c r="AY145" s="16" t="s">
        <v>136</v>
      </c>
      <c r="BE145" s="144">
        <f>IF(N145="základní",J145,0)</f>
        <v>0</v>
      </c>
      <c r="BF145" s="144">
        <f>IF(N145="snížená",J145,0)</f>
        <v>0</v>
      </c>
      <c r="BG145" s="144">
        <f>IF(N145="zákl. přenesená",J145,0)</f>
        <v>0</v>
      </c>
      <c r="BH145" s="144">
        <f>IF(N145="sníž. přenesená",J145,0)</f>
        <v>0</v>
      </c>
      <c r="BI145" s="144">
        <f>IF(N145="nulová",J145,0)</f>
        <v>0</v>
      </c>
      <c r="BJ145" s="16" t="s">
        <v>85</v>
      </c>
      <c r="BK145" s="144">
        <f>ROUND(I145*H145,2)</f>
        <v>0</v>
      </c>
      <c r="BL145" s="16" t="s">
        <v>141</v>
      </c>
      <c r="BM145" s="244" t="s">
        <v>679</v>
      </c>
    </row>
    <row r="146" s="2" customFormat="1">
      <c r="A146" s="39"/>
      <c r="B146" s="40"/>
      <c r="C146" s="41"/>
      <c r="D146" s="245" t="s">
        <v>143</v>
      </c>
      <c r="E146" s="41"/>
      <c r="F146" s="246" t="s">
        <v>232</v>
      </c>
      <c r="G146" s="41"/>
      <c r="H146" s="41"/>
      <c r="I146" s="247"/>
      <c r="J146" s="41"/>
      <c r="K146" s="41"/>
      <c r="L146" s="42"/>
      <c r="M146" s="248"/>
      <c r="N146" s="249"/>
      <c r="O146" s="92"/>
      <c r="P146" s="92"/>
      <c r="Q146" s="92"/>
      <c r="R146" s="92"/>
      <c r="S146" s="92"/>
      <c r="T146" s="93"/>
      <c r="U146" s="39"/>
      <c r="V146" s="39"/>
      <c r="W146" s="39"/>
      <c r="X146" s="39"/>
      <c r="Y146" s="39"/>
      <c r="Z146" s="39"/>
      <c r="AA146" s="39"/>
      <c r="AB146" s="39"/>
      <c r="AC146" s="39"/>
      <c r="AD146" s="39"/>
      <c r="AE146" s="39"/>
      <c r="AT146" s="16" t="s">
        <v>143</v>
      </c>
      <c r="AU146" s="16" t="s">
        <v>85</v>
      </c>
    </row>
    <row r="147" s="2" customFormat="1">
      <c r="A147" s="39"/>
      <c r="B147" s="40"/>
      <c r="C147" s="41"/>
      <c r="D147" s="250" t="s">
        <v>145</v>
      </c>
      <c r="E147" s="41"/>
      <c r="F147" s="251" t="s">
        <v>233</v>
      </c>
      <c r="G147" s="41"/>
      <c r="H147" s="41"/>
      <c r="I147" s="247"/>
      <c r="J147" s="41"/>
      <c r="K147" s="41"/>
      <c r="L147" s="42"/>
      <c r="M147" s="248"/>
      <c r="N147" s="249"/>
      <c r="O147" s="92"/>
      <c r="P147" s="92"/>
      <c r="Q147" s="92"/>
      <c r="R147" s="92"/>
      <c r="S147" s="92"/>
      <c r="T147" s="93"/>
      <c r="U147" s="39"/>
      <c r="V147" s="39"/>
      <c r="W147" s="39"/>
      <c r="X147" s="39"/>
      <c r="Y147" s="39"/>
      <c r="Z147" s="39"/>
      <c r="AA147" s="39"/>
      <c r="AB147" s="39"/>
      <c r="AC147" s="39"/>
      <c r="AD147" s="39"/>
      <c r="AE147" s="39"/>
      <c r="AT147" s="16" t="s">
        <v>145</v>
      </c>
      <c r="AU147" s="16" t="s">
        <v>85</v>
      </c>
    </row>
    <row r="148" s="2" customFormat="1">
      <c r="A148" s="39"/>
      <c r="B148" s="40"/>
      <c r="C148" s="41"/>
      <c r="D148" s="245" t="s">
        <v>147</v>
      </c>
      <c r="E148" s="41"/>
      <c r="F148" s="252" t="s">
        <v>212</v>
      </c>
      <c r="G148" s="41"/>
      <c r="H148" s="41"/>
      <c r="I148" s="247"/>
      <c r="J148" s="41"/>
      <c r="K148" s="41"/>
      <c r="L148" s="42"/>
      <c r="M148" s="248"/>
      <c r="N148" s="249"/>
      <c r="O148" s="92"/>
      <c r="P148" s="92"/>
      <c r="Q148" s="92"/>
      <c r="R148" s="92"/>
      <c r="S148" s="92"/>
      <c r="T148" s="93"/>
      <c r="U148" s="39"/>
      <c r="V148" s="39"/>
      <c r="W148" s="39"/>
      <c r="X148" s="39"/>
      <c r="Y148" s="39"/>
      <c r="Z148" s="39"/>
      <c r="AA148" s="39"/>
      <c r="AB148" s="39"/>
      <c r="AC148" s="39"/>
      <c r="AD148" s="39"/>
      <c r="AE148" s="39"/>
      <c r="AT148" s="16" t="s">
        <v>147</v>
      </c>
      <c r="AU148" s="16" t="s">
        <v>85</v>
      </c>
    </row>
    <row r="149" s="2" customFormat="1" ht="37.8" customHeight="1">
      <c r="A149" s="39"/>
      <c r="B149" s="40"/>
      <c r="C149" s="232" t="s">
        <v>183</v>
      </c>
      <c r="D149" s="232" t="s">
        <v>137</v>
      </c>
      <c r="E149" s="233" t="s">
        <v>235</v>
      </c>
      <c r="F149" s="234" t="s">
        <v>236</v>
      </c>
      <c r="G149" s="235" t="s">
        <v>186</v>
      </c>
      <c r="H149" s="236">
        <v>33234</v>
      </c>
      <c r="I149" s="237"/>
      <c r="J149" s="238">
        <f>ROUND(I149*H149,2)</f>
        <v>0</v>
      </c>
      <c r="K149" s="239"/>
      <c r="L149" s="42"/>
      <c r="M149" s="240" t="s">
        <v>1</v>
      </c>
      <c r="N149" s="241" t="s">
        <v>42</v>
      </c>
      <c r="O149" s="92"/>
      <c r="P149" s="242">
        <f>O149*H149</f>
        <v>0</v>
      </c>
      <c r="Q149" s="242">
        <v>0</v>
      </c>
      <c r="R149" s="242">
        <f>Q149*H149</f>
        <v>0</v>
      </c>
      <c r="S149" s="242">
        <v>0</v>
      </c>
      <c r="T149" s="243">
        <f>S149*H149</f>
        <v>0</v>
      </c>
      <c r="U149" s="39"/>
      <c r="V149" s="39"/>
      <c r="W149" s="39"/>
      <c r="X149" s="39"/>
      <c r="Y149" s="39"/>
      <c r="Z149" s="39"/>
      <c r="AA149" s="39"/>
      <c r="AB149" s="39"/>
      <c r="AC149" s="39"/>
      <c r="AD149" s="39"/>
      <c r="AE149" s="39"/>
      <c r="AR149" s="244" t="s">
        <v>141</v>
      </c>
      <c r="AT149" s="244" t="s">
        <v>137</v>
      </c>
      <c r="AU149" s="244" t="s">
        <v>85</v>
      </c>
      <c r="AY149" s="16" t="s">
        <v>136</v>
      </c>
      <c r="BE149" s="144">
        <f>IF(N149="základní",J149,0)</f>
        <v>0</v>
      </c>
      <c r="BF149" s="144">
        <f>IF(N149="snížená",J149,0)</f>
        <v>0</v>
      </c>
      <c r="BG149" s="144">
        <f>IF(N149="zákl. přenesená",J149,0)</f>
        <v>0</v>
      </c>
      <c r="BH149" s="144">
        <f>IF(N149="sníž. přenesená",J149,0)</f>
        <v>0</v>
      </c>
      <c r="BI149" s="144">
        <f>IF(N149="nulová",J149,0)</f>
        <v>0</v>
      </c>
      <c r="BJ149" s="16" t="s">
        <v>85</v>
      </c>
      <c r="BK149" s="144">
        <f>ROUND(I149*H149,2)</f>
        <v>0</v>
      </c>
      <c r="BL149" s="16" t="s">
        <v>141</v>
      </c>
      <c r="BM149" s="244" t="s">
        <v>680</v>
      </c>
    </row>
    <row r="150" s="2" customFormat="1">
      <c r="A150" s="39"/>
      <c r="B150" s="40"/>
      <c r="C150" s="41"/>
      <c r="D150" s="245" t="s">
        <v>143</v>
      </c>
      <c r="E150" s="41"/>
      <c r="F150" s="246" t="s">
        <v>238</v>
      </c>
      <c r="G150" s="41"/>
      <c r="H150" s="41"/>
      <c r="I150" s="247"/>
      <c r="J150" s="41"/>
      <c r="K150" s="41"/>
      <c r="L150" s="42"/>
      <c r="M150" s="248"/>
      <c r="N150" s="249"/>
      <c r="O150" s="92"/>
      <c r="P150" s="92"/>
      <c r="Q150" s="92"/>
      <c r="R150" s="92"/>
      <c r="S150" s="92"/>
      <c r="T150" s="93"/>
      <c r="U150" s="39"/>
      <c r="V150" s="39"/>
      <c r="W150" s="39"/>
      <c r="X150" s="39"/>
      <c r="Y150" s="39"/>
      <c r="Z150" s="39"/>
      <c r="AA150" s="39"/>
      <c r="AB150" s="39"/>
      <c r="AC150" s="39"/>
      <c r="AD150" s="39"/>
      <c r="AE150" s="39"/>
      <c r="AT150" s="16" t="s">
        <v>143</v>
      </c>
      <c r="AU150" s="16" t="s">
        <v>85</v>
      </c>
    </row>
    <row r="151" s="2" customFormat="1">
      <c r="A151" s="39"/>
      <c r="B151" s="40"/>
      <c r="C151" s="41"/>
      <c r="D151" s="250" t="s">
        <v>145</v>
      </c>
      <c r="E151" s="41"/>
      <c r="F151" s="251" t="s">
        <v>239</v>
      </c>
      <c r="G151" s="41"/>
      <c r="H151" s="41"/>
      <c r="I151" s="247"/>
      <c r="J151" s="41"/>
      <c r="K151" s="41"/>
      <c r="L151" s="42"/>
      <c r="M151" s="248"/>
      <c r="N151" s="249"/>
      <c r="O151" s="92"/>
      <c r="P151" s="92"/>
      <c r="Q151" s="92"/>
      <c r="R151" s="92"/>
      <c r="S151" s="92"/>
      <c r="T151" s="93"/>
      <c r="U151" s="39"/>
      <c r="V151" s="39"/>
      <c r="W151" s="39"/>
      <c r="X151" s="39"/>
      <c r="Y151" s="39"/>
      <c r="Z151" s="39"/>
      <c r="AA151" s="39"/>
      <c r="AB151" s="39"/>
      <c r="AC151" s="39"/>
      <c r="AD151" s="39"/>
      <c r="AE151" s="39"/>
      <c r="AT151" s="16" t="s">
        <v>145</v>
      </c>
      <c r="AU151" s="16" t="s">
        <v>85</v>
      </c>
    </row>
    <row r="152" s="2" customFormat="1">
      <c r="A152" s="39"/>
      <c r="B152" s="40"/>
      <c r="C152" s="41"/>
      <c r="D152" s="245" t="s">
        <v>147</v>
      </c>
      <c r="E152" s="41"/>
      <c r="F152" s="252" t="s">
        <v>212</v>
      </c>
      <c r="G152" s="41"/>
      <c r="H152" s="41"/>
      <c r="I152" s="247"/>
      <c r="J152" s="41"/>
      <c r="K152" s="41"/>
      <c r="L152" s="42"/>
      <c r="M152" s="248"/>
      <c r="N152" s="249"/>
      <c r="O152" s="92"/>
      <c r="P152" s="92"/>
      <c r="Q152" s="92"/>
      <c r="R152" s="92"/>
      <c r="S152" s="92"/>
      <c r="T152" s="93"/>
      <c r="U152" s="39"/>
      <c r="V152" s="39"/>
      <c r="W152" s="39"/>
      <c r="X152" s="39"/>
      <c r="Y152" s="39"/>
      <c r="Z152" s="39"/>
      <c r="AA152" s="39"/>
      <c r="AB152" s="39"/>
      <c r="AC152" s="39"/>
      <c r="AD152" s="39"/>
      <c r="AE152" s="39"/>
      <c r="AT152" s="16" t="s">
        <v>147</v>
      </c>
      <c r="AU152" s="16" t="s">
        <v>85</v>
      </c>
    </row>
    <row r="153" s="13" customFormat="1">
      <c r="A153" s="13"/>
      <c r="B153" s="253"/>
      <c r="C153" s="254"/>
      <c r="D153" s="245" t="s">
        <v>219</v>
      </c>
      <c r="E153" s="255" t="s">
        <v>1</v>
      </c>
      <c r="F153" s="256" t="s">
        <v>681</v>
      </c>
      <c r="G153" s="254"/>
      <c r="H153" s="257">
        <v>33234</v>
      </c>
      <c r="I153" s="258"/>
      <c r="J153" s="254"/>
      <c r="K153" s="254"/>
      <c r="L153" s="259"/>
      <c r="M153" s="260"/>
      <c r="N153" s="261"/>
      <c r="O153" s="261"/>
      <c r="P153" s="261"/>
      <c r="Q153" s="261"/>
      <c r="R153" s="261"/>
      <c r="S153" s="261"/>
      <c r="T153" s="262"/>
      <c r="U153" s="13"/>
      <c r="V153" s="13"/>
      <c r="W153" s="13"/>
      <c r="X153" s="13"/>
      <c r="Y153" s="13"/>
      <c r="Z153" s="13"/>
      <c r="AA153" s="13"/>
      <c r="AB153" s="13"/>
      <c r="AC153" s="13"/>
      <c r="AD153" s="13"/>
      <c r="AE153" s="13"/>
      <c r="AT153" s="263" t="s">
        <v>219</v>
      </c>
      <c r="AU153" s="263" t="s">
        <v>85</v>
      </c>
      <c r="AV153" s="13" t="s">
        <v>87</v>
      </c>
      <c r="AW153" s="13" t="s">
        <v>32</v>
      </c>
      <c r="AX153" s="13" t="s">
        <v>85</v>
      </c>
      <c r="AY153" s="263" t="s">
        <v>136</v>
      </c>
    </row>
    <row r="154" s="2" customFormat="1" ht="24.15" customHeight="1">
      <c r="A154" s="39"/>
      <c r="B154" s="40"/>
      <c r="C154" s="232" t="s">
        <v>191</v>
      </c>
      <c r="D154" s="232" t="s">
        <v>137</v>
      </c>
      <c r="E154" s="233" t="s">
        <v>241</v>
      </c>
      <c r="F154" s="234" t="s">
        <v>242</v>
      </c>
      <c r="G154" s="235" t="s">
        <v>186</v>
      </c>
      <c r="H154" s="236">
        <v>2077.125</v>
      </c>
      <c r="I154" s="237"/>
      <c r="J154" s="238">
        <f>ROUND(I154*H154,2)</f>
        <v>0</v>
      </c>
      <c r="K154" s="239"/>
      <c r="L154" s="42"/>
      <c r="M154" s="240" t="s">
        <v>1</v>
      </c>
      <c r="N154" s="241" t="s">
        <v>42</v>
      </c>
      <c r="O154" s="92"/>
      <c r="P154" s="242">
        <f>O154*H154</f>
        <v>0</v>
      </c>
      <c r="Q154" s="242">
        <v>0</v>
      </c>
      <c r="R154" s="242">
        <f>Q154*H154</f>
        <v>0</v>
      </c>
      <c r="S154" s="242">
        <v>0</v>
      </c>
      <c r="T154" s="243">
        <f>S154*H154</f>
        <v>0</v>
      </c>
      <c r="U154" s="39"/>
      <c r="V154" s="39"/>
      <c r="W154" s="39"/>
      <c r="X154" s="39"/>
      <c r="Y154" s="39"/>
      <c r="Z154" s="39"/>
      <c r="AA154" s="39"/>
      <c r="AB154" s="39"/>
      <c r="AC154" s="39"/>
      <c r="AD154" s="39"/>
      <c r="AE154" s="39"/>
      <c r="AR154" s="244" t="s">
        <v>141</v>
      </c>
      <c r="AT154" s="244" t="s">
        <v>137</v>
      </c>
      <c r="AU154" s="244" t="s">
        <v>85</v>
      </c>
      <c r="AY154" s="16" t="s">
        <v>136</v>
      </c>
      <c r="BE154" s="144">
        <f>IF(N154="základní",J154,0)</f>
        <v>0</v>
      </c>
      <c r="BF154" s="144">
        <f>IF(N154="snížená",J154,0)</f>
        <v>0</v>
      </c>
      <c r="BG154" s="144">
        <f>IF(N154="zákl. přenesená",J154,0)</f>
        <v>0</v>
      </c>
      <c r="BH154" s="144">
        <f>IF(N154="sníž. přenesená",J154,0)</f>
        <v>0</v>
      </c>
      <c r="BI154" s="144">
        <f>IF(N154="nulová",J154,0)</f>
        <v>0</v>
      </c>
      <c r="BJ154" s="16" t="s">
        <v>85</v>
      </c>
      <c r="BK154" s="144">
        <f>ROUND(I154*H154,2)</f>
        <v>0</v>
      </c>
      <c r="BL154" s="16" t="s">
        <v>141</v>
      </c>
      <c r="BM154" s="244" t="s">
        <v>682</v>
      </c>
    </row>
    <row r="155" s="2" customFormat="1">
      <c r="A155" s="39"/>
      <c r="B155" s="40"/>
      <c r="C155" s="41"/>
      <c r="D155" s="245" t="s">
        <v>143</v>
      </c>
      <c r="E155" s="41"/>
      <c r="F155" s="246" t="s">
        <v>244</v>
      </c>
      <c r="G155" s="41"/>
      <c r="H155" s="41"/>
      <c r="I155" s="247"/>
      <c r="J155" s="41"/>
      <c r="K155" s="41"/>
      <c r="L155" s="42"/>
      <c r="M155" s="248"/>
      <c r="N155" s="249"/>
      <c r="O155" s="92"/>
      <c r="P155" s="92"/>
      <c r="Q155" s="92"/>
      <c r="R155" s="92"/>
      <c r="S155" s="92"/>
      <c r="T155" s="93"/>
      <c r="U155" s="39"/>
      <c r="V155" s="39"/>
      <c r="W155" s="39"/>
      <c r="X155" s="39"/>
      <c r="Y155" s="39"/>
      <c r="Z155" s="39"/>
      <c r="AA155" s="39"/>
      <c r="AB155" s="39"/>
      <c r="AC155" s="39"/>
      <c r="AD155" s="39"/>
      <c r="AE155" s="39"/>
      <c r="AT155" s="16" t="s">
        <v>143</v>
      </c>
      <c r="AU155" s="16" t="s">
        <v>85</v>
      </c>
    </row>
    <row r="156" s="2" customFormat="1">
      <c r="A156" s="39"/>
      <c r="B156" s="40"/>
      <c r="C156" s="41"/>
      <c r="D156" s="250" t="s">
        <v>145</v>
      </c>
      <c r="E156" s="41"/>
      <c r="F156" s="251" t="s">
        <v>245</v>
      </c>
      <c r="G156" s="41"/>
      <c r="H156" s="41"/>
      <c r="I156" s="247"/>
      <c r="J156" s="41"/>
      <c r="K156" s="41"/>
      <c r="L156" s="42"/>
      <c r="M156" s="248"/>
      <c r="N156" s="249"/>
      <c r="O156" s="92"/>
      <c r="P156" s="92"/>
      <c r="Q156" s="92"/>
      <c r="R156" s="92"/>
      <c r="S156" s="92"/>
      <c r="T156" s="93"/>
      <c r="U156" s="39"/>
      <c r="V156" s="39"/>
      <c r="W156" s="39"/>
      <c r="X156" s="39"/>
      <c r="Y156" s="39"/>
      <c r="Z156" s="39"/>
      <c r="AA156" s="39"/>
      <c r="AB156" s="39"/>
      <c r="AC156" s="39"/>
      <c r="AD156" s="39"/>
      <c r="AE156" s="39"/>
      <c r="AT156" s="16" t="s">
        <v>145</v>
      </c>
      <c r="AU156" s="16" t="s">
        <v>85</v>
      </c>
    </row>
    <row r="157" s="2" customFormat="1">
      <c r="A157" s="39"/>
      <c r="B157" s="40"/>
      <c r="C157" s="41"/>
      <c r="D157" s="245" t="s">
        <v>147</v>
      </c>
      <c r="E157" s="41"/>
      <c r="F157" s="252" t="s">
        <v>246</v>
      </c>
      <c r="G157" s="41"/>
      <c r="H157" s="41"/>
      <c r="I157" s="247"/>
      <c r="J157" s="41"/>
      <c r="K157" s="41"/>
      <c r="L157" s="42"/>
      <c r="M157" s="248"/>
      <c r="N157" s="249"/>
      <c r="O157" s="92"/>
      <c r="P157" s="92"/>
      <c r="Q157" s="92"/>
      <c r="R157" s="92"/>
      <c r="S157" s="92"/>
      <c r="T157" s="93"/>
      <c r="U157" s="39"/>
      <c r="V157" s="39"/>
      <c r="W157" s="39"/>
      <c r="X157" s="39"/>
      <c r="Y157" s="39"/>
      <c r="Z157" s="39"/>
      <c r="AA157" s="39"/>
      <c r="AB157" s="39"/>
      <c r="AC157" s="39"/>
      <c r="AD157" s="39"/>
      <c r="AE157" s="39"/>
      <c r="AT157" s="16" t="s">
        <v>147</v>
      </c>
      <c r="AU157" s="16" t="s">
        <v>85</v>
      </c>
    </row>
    <row r="158" s="2" customFormat="1" ht="24.15" customHeight="1">
      <c r="A158" s="39"/>
      <c r="B158" s="40"/>
      <c r="C158" s="232" t="s">
        <v>198</v>
      </c>
      <c r="D158" s="232" t="s">
        <v>137</v>
      </c>
      <c r="E158" s="233" t="s">
        <v>248</v>
      </c>
      <c r="F158" s="234" t="s">
        <v>249</v>
      </c>
      <c r="G158" s="235" t="s">
        <v>250</v>
      </c>
      <c r="H158" s="236">
        <v>3531.1129999999998</v>
      </c>
      <c r="I158" s="237"/>
      <c r="J158" s="238">
        <f>ROUND(I158*H158,2)</f>
        <v>0</v>
      </c>
      <c r="K158" s="239"/>
      <c r="L158" s="42"/>
      <c r="M158" s="240" t="s">
        <v>1</v>
      </c>
      <c r="N158" s="241" t="s">
        <v>42</v>
      </c>
      <c r="O158" s="92"/>
      <c r="P158" s="242">
        <f>O158*H158</f>
        <v>0</v>
      </c>
      <c r="Q158" s="242">
        <v>0</v>
      </c>
      <c r="R158" s="242">
        <f>Q158*H158</f>
        <v>0</v>
      </c>
      <c r="S158" s="242">
        <v>0</v>
      </c>
      <c r="T158" s="243">
        <f>S158*H158</f>
        <v>0</v>
      </c>
      <c r="U158" s="39"/>
      <c r="V158" s="39"/>
      <c r="W158" s="39"/>
      <c r="X158" s="39"/>
      <c r="Y158" s="39"/>
      <c r="Z158" s="39"/>
      <c r="AA158" s="39"/>
      <c r="AB158" s="39"/>
      <c r="AC158" s="39"/>
      <c r="AD158" s="39"/>
      <c r="AE158" s="39"/>
      <c r="AR158" s="244" t="s">
        <v>141</v>
      </c>
      <c r="AT158" s="244" t="s">
        <v>137</v>
      </c>
      <c r="AU158" s="244" t="s">
        <v>85</v>
      </c>
      <c r="AY158" s="16" t="s">
        <v>136</v>
      </c>
      <c r="BE158" s="144">
        <f>IF(N158="základní",J158,0)</f>
        <v>0</v>
      </c>
      <c r="BF158" s="144">
        <f>IF(N158="snížená",J158,0)</f>
        <v>0</v>
      </c>
      <c r="BG158" s="144">
        <f>IF(N158="zákl. přenesená",J158,0)</f>
        <v>0</v>
      </c>
      <c r="BH158" s="144">
        <f>IF(N158="sníž. přenesená",J158,0)</f>
        <v>0</v>
      </c>
      <c r="BI158" s="144">
        <f>IF(N158="nulová",J158,0)</f>
        <v>0</v>
      </c>
      <c r="BJ158" s="16" t="s">
        <v>85</v>
      </c>
      <c r="BK158" s="144">
        <f>ROUND(I158*H158,2)</f>
        <v>0</v>
      </c>
      <c r="BL158" s="16" t="s">
        <v>141</v>
      </c>
      <c r="BM158" s="244" t="s">
        <v>683</v>
      </c>
    </row>
    <row r="159" s="2" customFormat="1">
      <c r="A159" s="39"/>
      <c r="B159" s="40"/>
      <c r="C159" s="41"/>
      <c r="D159" s="245" t="s">
        <v>143</v>
      </c>
      <c r="E159" s="41"/>
      <c r="F159" s="246" t="s">
        <v>252</v>
      </c>
      <c r="G159" s="41"/>
      <c r="H159" s="41"/>
      <c r="I159" s="247"/>
      <c r="J159" s="41"/>
      <c r="K159" s="41"/>
      <c r="L159" s="42"/>
      <c r="M159" s="248"/>
      <c r="N159" s="249"/>
      <c r="O159" s="92"/>
      <c r="P159" s="92"/>
      <c r="Q159" s="92"/>
      <c r="R159" s="92"/>
      <c r="S159" s="92"/>
      <c r="T159" s="93"/>
      <c r="U159" s="39"/>
      <c r="V159" s="39"/>
      <c r="W159" s="39"/>
      <c r="X159" s="39"/>
      <c r="Y159" s="39"/>
      <c r="Z159" s="39"/>
      <c r="AA159" s="39"/>
      <c r="AB159" s="39"/>
      <c r="AC159" s="39"/>
      <c r="AD159" s="39"/>
      <c r="AE159" s="39"/>
      <c r="AT159" s="16" t="s">
        <v>143</v>
      </c>
      <c r="AU159" s="16" t="s">
        <v>85</v>
      </c>
    </row>
    <row r="160" s="2" customFormat="1">
      <c r="A160" s="39"/>
      <c r="B160" s="40"/>
      <c r="C160" s="41"/>
      <c r="D160" s="250" t="s">
        <v>145</v>
      </c>
      <c r="E160" s="41"/>
      <c r="F160" s="251" t="s">
        <v>253</v>
      </c>
      <c r="G160" s="41"/>
      <c r="H160" s="41"/>
      <c r="I160" s="247"/>
      <c r="J160" s="41"/>
      <c r="K160" s="41"/>
      <c r="L160" s="42"/>
      <c r="M160" s="248"/>
      <c r="N160" s="249"/>
      <c r="O160" s="92"/>
      <c r="P160" s="92"/>
      <c r="Q160" s="92"/>
      <c r="R160" s="92"/>
      <c r="S160" s="92"/>
      <c r="T160" s="93"/>
      <c r="U160" s="39"/>
      <c r="V160" s="39"/>
      <c r="W160" s="39"/>
      <c r="X160" s="39"/>
      <c r="Y160" s="39"/>
      <c r="Z160" s="39"/>
      <c r="AA160" s="39"/>
      <c r="AB160" s="39"/>
      <c r="AC160" s="39"/>
      <c r="AD160" s="39"/>
      <c r="AE160" s="39"/>
      <c r="AT160" s="16" t="s">
        <v>145</v>
      </c>
      <c r="AU160" s="16" t="s">
        <v>85</v>
      </c>
    </row>
    <row r="161" s="2" customFormat="1">
      <c r="A161" s="39"/>
      <c r="B161" s="40"/>
      <c r="C161" s="41"/>
      <c r="D161" s="245" t="s">
        <v>147</v>
      </c>
      <c r="E161" s="41"/>
      <c r="F161" s="252" t="s">
        <v>254</v>
      </c>
      <c r="G161" s="41"/>
      <c r="H161" s="41"/>
      <c r="I161" s="247"/>
      <c r="J161" s="41"/>
      <c r="K161" s="41"/>
      <c r="L161" s="42"/>
      <c r="M161" s="248"/>
      <c r="N161" s="249"/>
      <c r="O161" s="92"/>
      <c r="P161" s="92"/>
      <c r="Q161" s="92"/>
      <c r="R161" s="92"/>
      <c r="S161" s="92"/>
      <c r="T161" s="93"/>
      <c r="U161" s="39"/>
      <c r="V161" s="39"/>
      <c r="W161" s="39"/>
      <c r="X161" s="39"/>
      <c r="Y161" s="39"/>
      <c r="Z161" s="39"/>
      <c r="AA161" s="39"/>
      <c r="AB161" s="39"/>
      <c r="AC161" s="39"/>
      <c r="AD161" s="39"/>
      <c r="AE161" s="39"/>
      <c r="AT161" s="16" t="s">
        <v>147</v>
      </c>
      <c r="AU161" s="16" t="s">
        <v>85</v>
      </c>
    </row>
    <row r="162" s="13" customFormat="1">
      <c r="A162" s="13"/>
      <c r="B162" s="253"/>
      <c r="C162" s="254"/>
      <c r="D162" s="245" t="s">
        <v>219</v>
      </c>
      <c r="E162" s="255" t="s">
        <v>1</v>
      </c>
      <c r="F162" s="256" t="s">
        <v>684</v>
      </c>
      <c r="G162" s="254"/>
      <c r="H162" s="257">
        <v>3531.1129999999998</v>
      </c>
      <c r="I162" s="258"/>
      <c r="J162" s="254"/>
      <c r="K162" s="254"/>
      <c r="L162" s="259"/>
      <c r="M162" s="260"/>
      <c r="N162" s="261"/>
      <c r="O162" s="261"/>
      <c r="P162" s="261"/>
      <c r="Q162" s="261"/>
      <c r="R162" s="261"/>
      <c r="S162" s="261"/>
      <c r="T162" s="262"/>
      <c r="U162" s="13"/>
      <c r="V162" s="13"/>
      <c r="W162" s="13"/>
      <c r="X162" s="13"/>
      <c r="Y162" s="13"/>
      <c r="Z162" s="13"/>
      <c r="AA162" s="13"/>
      <c r="AB162" s="13"/>
      <c r="AC162" s="13"/>
      <c r="AD162" s="13"/>
      <c r="AE162" s="13"/>
      <c r="AT162" s="263" t="s">
        <v>219</v>
      </c>
      <c r="AU162" s="263" t="s">
        <v>85</v>
      </c>
      <c r="AV162" s="13" t="s">
        <v>87</v>
      </c>
      <c r="AW162" s="13" t="s">
        <v>32</v>
      </c>
      <c r="AX162" s="13" t="s">
        <v>85</v>
      </c>
      <c r="AY162" s="263" t="s">
        <v>136</v>
      </c>
    </row>
    <row r="163" s="2" customFormat="1" ht="16.5" customHeight="1">
      <c r="A163" s="39"/>
      <c r="B163" s="40"/>
      <c r="C163" s="232" t="s">
        <v>206</v>
      </c>
      <c r="D163" s="232" t="s">
        <v>137</v>
      </c>
      <c r="E163" s="233" t="s">
        <v>257</v>
      </c>
      <c r="F163" s="234" t="s">
        <v>258</v>
      </c>
      <c r="G163" s="235" t="s">
        <v>186</v>
      </c>
      <c r="H163" s="236">
        <v>2279.125</v>
      </c>
      <c r="I163" s="237"/>
      <c r="J163" s="238">
        <f>ROUND(I163*H163,2)</f>
        <v>0</v>
      </c>
      <c r="K163" s="239"/>
      <c r="L163" s="42"/>
      <c r="M163" s="240" t="s">
        <v>1</v>
      </c>
      <c r="N163" s="241" t="s">
        <v>42</v>
      </c>
      <c r="O163" s="92"/>
      <c r="P163" s="242">
        <f>O163*H163</f>
        <v>0</v>
      </c>
      <c r="Q163" s="242">
        <v>0</v>
      </c>
      <c r="R163" s="242">
        <f>Q163*H163</f>
        <v>0</v>
      </c>
      <c r="S163" s="242">
        <v>0</v>
      </c>
      <c r="T163" s="243">
        <f>S163*H163</f>
        <v>0</v>
      </c>
      <c r="U163" s="39"/>
      <c r="V163" s="39"/>
      <c r="W163" s="39"/>
      <c r="X163" s="39"/>
      <c r="Y163" s="39"/>
      <c r="Z163" s="39"/>
      <c r="AA163" s="39"/>
      <c r="AB163" s="39"/>
      <c r="AC163" s="39"/>
      <c r="AD163" s="39"/>
      <c r="AE163" s="39"/>
      <c r="AR163" s="244" t="s">
        <v>141</v>
      </c>
      <c r="AT163" s="244" t="s">
        <v>137</v>
      </c>
      <c r="AU163" s="244" t="s">
        <v>85</v>
      </c>
      <c r="AY163" s="16" t="s">
        <v>136</v>
      </c>
      <c r="BE163" s="144">
        <f>IF(N163="základní",J163,0)</f>
        <v>0</v>
      </c>
      <c r="BF163" s="144">
        <f>IF(N163="snížená",J163,0)</f>
        <v>0</v>
      </c>
      <c r="BG163" s="144">
        <f>IF(N163="zákl. přenesená",J163,0)</f>
        <v>0</v>
      </c>
      <c r="BH163" s="144">
        <f>IF(N163="sníž. přenesená",J163,0)</f>
        <v>0</v>
      </c>
      <c r="BI163" s="144">
        <f>IF(N163="nulová",J163,0)</f>
        <v>0</v>
      </c>
      <c r="BJ163" s="16" t="s">
        <v>85</v>
      </c>
      <c r="BK163" s="144">
        <f>ROUND(I163*H163,2)</f>
        <v>0</v>
      </c>
      <c r="BL163" s="16" t="s">
        <v>141</v>
      </c>
      <c r="BM163" s="244" t="s">
        <v>685</v>
      </c>
    </row>
    <row r="164" s="2" customFormat="1">
      <c r="A164" s="39"/>
      <c r="B164" s="40"/>
      <c r="C164" s="41"/>
      <c r="D164" s="245" t="s">
        <v>143</v>
      </c>
      <c r="E164" s="41"/>
      <c r="F164" s="246" t="s">
        <v>260</v>
      </c>
      <c r="G164" s="41"/>
      <c r="H164" s="41"/>
      <c r="I164" s="247"/>
      <c r="J164" s="41"/>
      <c r="K164" s="41"/>
      <c r="L164" s="42"/>
      <c r="M164" s="248"/>
      <c r="N164" s="249"/>
      <c r="O164" s="92"/>
      <c r="P164" s="92"/>
      <c r="Q164" s="92"/>
      <c r="R164" s="92"/>
      <c r="S164" s="92"/>
      <c r="T164" s="93"/>
      <c r="U164" s="39"/>
      <c r="V164" s="39"/>
      <c r="W164" s="39"/>
      <c r="X164" s="39"/>
      <c r="Y164" s="39"/>
      <c r="Z164" s="39"/>
      <c r="AA164" s="39"/>
      <c r="AB164" s="39"/>
      <c r="AC164" s="39"/>
      <c r="AD164" s="39"/>
      <c r="AE164" s="39"/>
      <c r="AT164" s="16" t="s">
        <v>143</v>
      </c>
      <c r="AU164" s="16" t="s">
        <v>85</v>
      </c>
    </row>
    <row r="165" s="2" customFormat="1">
      <c r="A165" s="39"/>
      <c r="B165" s="40"/>
      <c r="C165" s="41"/>
      <c r="D165" s="250" t="s">
        <v>145</v>
      </c>
      <c r="E165" s="41"/>
      <c r="F165" s="251" t="s">
        <v>261</v>
      </c>
      <c r="G165" s="41"/>
      <c r="H165" s="41"/>
      <c r="I165" s="247"/>
      <c r="J165" s="41"/>
      <c r="K165" s="41"/>
      <c r="L165" s="42"/>
      <c r="M165" s="248"/>
      <c r="N165" s="249"/>
      <c r="O165" s="92"/>
      <c r="P165" s="92"/>
      <c r="Q165" s="92"/>
      <c r="R165" s="92"/>
      <c r="S165" s="92"/>
      <c r="T165" s="93"/>
      <c r="U165" s="39"/>
      <c r="V165" s="39"/>
      <c r="W165" s="39"/>
      <c r="X165" s="39"/>
      <c r="Y165" s="39"/>
      <c r="Z165" s="39"/>
      <c r="AA165" s="39"/>
      <c r="AB165" s="39"/>
      <c r="AC165" s="39"/>
      <c r="AD165" s="39"/>
      <c r="AE165" s="39"/>
      <c r="AT165" s="16" t="s">
        <v>145</v>
      </c>
      <c r="AU165" s="16" t="s">
        <v>85</v>
      </c>
    </row>
    <row r="166" s="2" customFormat="1">
      <c r="A166" s="39"/>
      <c r="B166" s="40"/>
      <c r="C166" s="41"/>
      <c r="D166" s="245" t="s">
        <v>147</v>
      </c>
      <c r="E166" s="41"/>
      <c r="F166" s="252" t="s">
        <v>262</v>
      </c>
      <c r="G166" s="41"/>
      <c r="H166" s="41"/>
      <c r="I166" s="247"/>
      <c r="J166" s="41"/>
      <c r="K166" s="41"/>
      <c r="L166" s="42"/>
      <c r="M166" s="248"/>
      <c r="N166" s="249"/>
      <c r="O166" s="92"/>
      <c r="P166" s="92"/>
      <c r="Q166" s="92"/>
      <c r="R166" s="92"/>
      <c r="S166" s="92"/>
      <c r="T166" s="93"/>
      <c r="U166" s="39"/>
      <c r="V166" s="39"/>
      <c r="W166" s="39"/>
      <c r="X166" s="39"/>
      <c r="Y166" s="39"/>
      <c r="Z166" s="39"/>
      <c r="AA166" s="39"/>
      <c r="AB166" s="39"/>
      <c r="AC166" s="39"/>
      <c r="AD166" s="39"/>
      <c r="AE166" s="39"/>
      <c r="AT166" s="16" t="s">
        <v>147</v>
      </c>
      <c r="AU166" s="16" t="s">
        <v>85</v>
      </c>
    </row>
    <row r="167" s="2" customFormat="1" ht="24.15" customHeight="1">
      <c r="A167" s="39"/>
      <c r="B167" s="40"/>
      <c r="C167" s="232" t="s">
        <v>213</v>
      </c>
      <c r="D167" s="232" t="s">
        <v>137</v>
      </c>
      <c r="E167" s="233" t="s">
        <v>264</v>
      </c>
      <c r="F167" s="234" t="s">
        <v>265</v>
      </c>
      <c r="G167" s="235" t="s">
        <v>186</v>
      </c>
      <c r="H167" s="236">
        <v>202</v>
      </c>
      <c r="I167" s="237"/>
      <c r="J167" s="238">
        <f>ROUND(I167*H167,2)</f>
        <v>0</v>
      </c>
      <c r="K167" s="239"/>
      <c r="L167" s="42"/>
      <c r="M167" s="240" t="s">
        <v>1</v>
      </c>
      <c r="N167" s="241" t="s">
        <v>42</v>
      </c>
      <c r="O167" s="92"/>
      <c r="P167" s="242">
        <f>O167*H167</f>
        <v>0</v>
      </c>
      <c r="Q167" s="242">
        <v>0</v>
      </c>
      <c r="R167" s="242">
        <f>Q167*H167</f>
        <v>0</v>
      </c>
      <c r="S167" s="242">
        <v>0</v>
      </c>
      <c r="T167" s="243">
        <f>S167*H167</f>
        <v>0</v>
      </c>
      <c r="U167" s="39"/>
      <c r="V167" s="39"/>
      <c r="W167" s="39"/>
      <c r="X167" s="39"/>
      <c r="Y167" s="39"/>
      <c r="Z167" s="39"/>
      <c r="AA167" s="39"/>
      <c r="AB167" s="39"/>
      <c r="AC167" s="39"/>
      <c r="AD167" s="39"/>
      <c r="AE167" s="39"/>
      <c r="AR167" s="244" t="s">
        <v>141</v>
      </c>
      <c r="AT167" s="244" t="s">
        <v>137</v>
      </c>
      <c r="AU167" s="244" t="s">
        <v>85</v>
      </c>
      <c r="AY167" s="16" t="s">
        <v>136</v>
      </c>
      <c r="BE167" s="144">
        <f>IF(N167="základní",J167,0)</f>
        <v>0</v>
      </c>
      <c r="BF167" s="144">
        <f>IF(N167="snížená",J167,0)</f>
        <v>0</v>
      </c>
      <c r="BG167" s="144">
        <f>IF(N167="zákl. přenesená",J167,0)</f>
        <v>0</v>
      </c>
      <c r="BH167" s="144">
        <f>IF(N167="sníž. přenesená",J167,0)</f>
        <v>0</v>
      </c>
      <c r="BI167" s="144">
        <f>IF(N167="nulová",J167,0)</f>
        <v>0</v>
      </c>
      <c r="BJ167" s="16" t="s">
        <v>85</v>
      </c>
      <c r="BK167" s="144">
        <f>ROUND(I167*H167,2)</f>
        <v>0</v>
      </c>
      <c r="BL167" s="16" t="s">
        <v>141</v>
      </c>
      <c r="BM167" s="244" t="s">
        <v>686</v>
      </c>
    </row>
    <row r="168" s="2" customFormat="1">
      <c r="A168" s="39"/>
      <c r="B168" s="40"/>
      <c r="C168" s="41"/>
      <c r="D168" s="245" t="s">
        <v>143</v>
      </c>
      <c r="E168" s="41"/>
      <c r="F168" s="246" t="s">
        <v>267</v>
      </c>
      <c r="G168" s="41"/>
      <c r="H168" s="41"/>
      <c r="I168" s="247"/>
      <c r="J168" s="41"/>
      <c r="K168" s="41"/>
      <c r="L168" s="42"/>
      <c r="M168" s="248"/>
      <c r="N168" s="249"/>
      <c r="O168" s="92"/>
      <c r="P168" s="92"/>
      <c r="Q168" s="92"/>
      <c r="R168" s="92"/>
      <c r="S168" s="92"/>
      <c r="T168" s="93"/>
      <c r="U168" s="39"/>
      <c r="V168" s="39"/>
      <c r="W168" s="39"/>
      <c r="X168" s="39"/>
      <c r="Y168" s="39"/>
      <c r="Z168" s="39"/>
      <c r="AA168" s="39"/>
      <c r="AB168" s="39"/>
      <c r="AC168" s="39"/>
      <c r="AD168" s="39"/>
      <c r="AE168" s="39"/>
      <c r="AT168" s="16" t="s">
        <v>143</v>
      </c>
      <c r="AU168" s="16" t="s">
        <v>85</v>
      </c>
    </row>
    <row r="169" s="2" customFormat="1">
      <c r="A169" s="39"/>
      <c r="B169" s="40"/>
      <c r="C169" s="41"/>
      <c r="D169" s="250" t="s">
        <v>145</v>
      </c>
      <c r="E169" s="41"/>
      <c r="F169" s="251" t="s">
        <v>268</v>
      </c>
      <c r="G169" s="41"/>
      <c r="H169" s="41"/>
      <c r="I169" s="247"/>
      <c r="J169" s="41"/>
      <c r="K169" s="41"/>
      <c r="L169" s="42"/>
      <c r="M169" s="248"/>
      <c r="N169" s="249"/>
      <c r="O169" s="92"/>
      <c r="P169" s="92"/>
      <c r="Q169" s="92"/>
      <c r="R169" s="92"/>
      <c r="S169" s="92"/>
      <c r="T169" s="93"/>
      <c r="U169" s="39"/>
      <c r="V169" s="39"/>
      <c r="W169" s="39"/>
      <c r="X169" s="39"/>
      <c r="Y169" s="39"/>
      <c r="Z169" s="39"/>
      <c r="AA169" s="39"/>
      <c r="AB169" s="39"/>
      <c r="AC169" s="39"/>
      <c r="AD169" s="39"/>
      <c r="AE169" s="39"/>
      <c r="AT169" s="16" t="s">
        <v>145</v>
      </c>
      <c r="AU169" s="16" t="s">
        <v>85</v>
      </c>
    </row>
    <row r="170" s="2" customFormat="1">
      <c r="A170" s="39"/>
      <c r="B170" s="40"/>
      <c r="C170" s="41"/>
      <c r="D170" s="245" t="s">
        <v>147</v>
      </c>
      <c r="E170" s="41"/>
      <c r="F170" s="252" t="s">
        <v>269</v>
      </c>
      <c r="G170" s="41"/>
      <c r="H170" s="41"/>
      <c r="I170" s="247"/>
      <c r="J170" s="41"/>
      <c r="K170" s="41"/>
      <c r="L170" s="42"/>
      <c r="M170" s="248"/>
      <c r="N170" s="249"/>
      <c r="O170" s="92"/>
      <c r="P170" s="92"/>
      <c r="Q170" s="92"/>
      <c r="R170" s="92"/>
      <c r="S170" s="92"/>
      <c r="T170" s="93"/>
      <c r="U170" s="39"/>
      <c r="V170" s="39"/>
      <c r="W170" s="39"/>
      <c r="X170" s="39"/>
      <c r="Y170" s="39"/>
      <c r="Z170" s="39"/>
      <c r="AA170" s="39"/>
      <c r="AB170" s="39"/>
      <c r="AC170" s="39"/>
      <c r="AD170" s="39"/>
      <c r="AE170" s="39"/>
      <c r="AT170" s="16" t="s">
        <v>147</v>
      </c>
      <c r="AU170" s="16" t="s">
        <v>85</v>
      </c>
    </row>
    <row r="171" s="2" customFormat="1" ht="24.15" customHeight="1">
      <c r="A171" s="39"/>
      <c r="B171" s="40"/>
      <c r="C171" s="232" t="s">
        <v>221</v>
      </c>
      <c r="D171" s="232" t="s">
        <v>137</v>
      </c>
      <c r="E171" s="233" t="s">
        <v>271</v>
      </c>
      <c r="F171" s="234" t="s">
        <v>272</v>
      </c>
      <c r="G171" s="235" t="s">
        <v>171</v>
      </c>
      <c r="H171" s="236">
        <v>3946.4099999999999</v>
      </c>
      <c r="I171" s="237"/>
      <c r="J171" s="238">
        <f>ROUND(I171*H171,2)</f>
        <v>0</v>
      </c>
      <c r="K171" s="239"/>
      <c r="L171" s="42"/>
      <c r="M171" s="240" t="s">
        <v>1</v>
      </c>
      <c r="N171" s="241" t="s">
        <v>42</v>
      </c>
      <c r="O171" s="92"/>
      <c r="P171" s="242">
        <f>O171*H171</f>
        <v>0</v>
      </c>
      <c r="Q171" s="242">
        <v>0</v>
      </c>
      <c r="R171" s="242">
        <f>Q171*H171</f>
        <v>0</v>
      </c>
      <c r="S171" s="242">
        <v>0</v>
      </c>
      <c r="T171" s="243">
        <f>S171*H171</f>
        <v>0</v>
      </c>
      <c r="U171" s="39"/>
      <c r="V171" s="39"/>
      <c r="W171" s="39"/>
      <c r="X171" s="39"/>
      <c r="Y171" s="39"/>
      <c r="Z171" s="39"/>
      <c r="AA171" s="39"/>
      <c r="AB171" s="39"/>
      <c r="AC171" s="39"/>
      <c r="AD171" s="39"/>
      <c r="AE171" s="39"/>
      <c r="AR171" s="244" t="s">
        <v>201</v>
      </c>
      <c r="AT171" s="244" t="s">
        <v>137</v>
      </c>
      <c r="AU171" s="244" t="s">
        <v>85</v>
      </c>
      <c r="AY171" s="16" t="s">
        <v>136</v>
      </c>
      <c r="BE171" s="144">
        <f>IF(N171="základní",J171,0)</f>
        <v>0</v>
      </c>
      <c r="BF171" s="144">
        <f>IF(N171="snížená",J171,0)</f>
        <v>0</v>
      </c>
      <c r="BG171" s="144">
        <f>IF(N171="zákl. přenesená",J171,0)</f>
        <v>0</v>
      </c>
      <c r="BH171" s="144">
        <f>IF(N171="sníž. přenesená",J171,0)</f>
        <v>0</v>
      </c>
      <c r="BI171" s="144">
        <f>IF(N171="nulová",J171,0)</f>
        <v>0</v>
      </c>
      <c r="BJ171" s="16" t="s">
        <v>85</v>
      </c>
      <c r="BK171" s="144">
        <f>ROUND(I171*H171,2)</f>
        <v>0</v>
      </c>
      <c r="BL171" s="16" t="s">
        <v>201</v>
      </c>
      <c r="BM171" s="244" t="s">
        <v>687</v>
      </c>
    </row>
    <row r="172" s="2" customFormat="1">
      <c r="A172" s="39"/>
      <c r="B172" s="40"/>
      <c r="C172" s="41"/>
      <c r="D172" s="245" t="s">
        <v>143</v>
      </c>
      <c r="E172" s="41"/>
      <c r="F172" s="246" t="s">
        <v>274</v>
      </c>
      <c r="G172" s="41"/>
      <c r="H172" s="41"/>
      <c r="I172" s="247"/>
      <c r="J172" s="41"/>
      <c r="K172" s="41"/>
      <c r="L172" s="42"/>
      <c r="M172" s="248"/>
      <c r="N172" s="249"/>
      <c r="O172" s="92"/>
      <c r="P172" s="92"/>
      <c r="Q172" s="92"/>
      <c r="R172" s="92"/>
      <c r="S172" s="92"/>
      <c r="T172" s="93"/>
      <c r="U172" s="39"/>
      <c r="V172" s="39"/>
      <c r="W172" s="39"/>
      <c r="X172" s="39"/>
      <c r="Y172" s="39"/>
      <c r="Z172" s="39"/>
      <c r="AA172" s="39"/>
      <c r="AB172" s="39"/>
      <c r="AC172" s="39"/>
      <c r="AD172" s="39"/>
      <c r="AE172" s="39"/>
      <c r="AT172" s="16" t="s">
        <v>143</v>
      </c>
      <c r="AU172" s="16" t="s">
        <v>85</v>
      </c>
    </row>
    <row r="173" s="2" customFormat="1">
      <c r="A173" s="39"/>
      <c r="B173" s="40"/>
      <c r="C173" s="41"/>
      <c r="D173" s="250" t="s">
        <v>145</v>
      </c>
      <c r="E173" s="41"/>
      <c r="F173" s="251" t="s">
        <v>275</v>
      </c>
      <c r="G173" s="41"/>
      <c r="H173" s="41"/>
      <c r="I173" s="247"/>
      <c r="J173" s="41"/>
      <c r="K173" s="41"/>
      <c r="L173" s="42"/>
      <c r="M173" s="248"/>
      <c r="N173" s="249"/>
      <c r="O173" s="92"/>
      <c r="P173" s="92"/>
      <c r="Q173" s="92"/>
      <c r="R173" s="92"/>
      <c r="S173" s="92"/>
      <c r="T173" s="93"/>
      <c r="U173" s="39"/>
      <c r="V173" s="39"/>
      <c r="W173" s="39"/>
      <c r="X173" s="39"/>
      <c r="Y173" s="39"/>
      <c r="Z173" s="39"/>
      <c r="AA173" s="39"/>
      <c r="AB173" s="39"/>
      <c r="AC173" s="39"/>
      <c r="AD173" s="39"/>
      <c r="AE173" s="39"/>
      <c r="AT173" s="16" t="s">
        <v>145</v>
      </c>
      <c r="AU173" s="16" t="s">
        <v>85</v>
      </c>
    </row>
    <row r="174" s="2" customFormat="1">
      <c r="A174" s="39"/>
      <c r="B174" s="40"/>
      <c r="C174" s="41"/>
      <c r="D174" s="245" t="s">
        <v>147</v>
      </c>
      <c r="E174" s="41"/>
      <c r="F174" s="252" t="s">
        <v>276</v>
      </c>
      <c r="G174" s="41"/>
      <c r="H174" s="41"/>
      <c r="I174" s="247"/>
      <c r="J174" s="41"/>
      <c r="K174" s="41"/>
      <c r="L174" s="42"/>
      <c r="M174" s="248"/>
      <c r="N174" s="249"/>
      <c r="O174" s="92"/>
      <c r="P174" s="92"/>
      <c r="Q174" s="92"/>
      <c r="R174" s="92"/>
      <c r="S174" s="92"/>
      <c r="T174" s="93"/>
      <c r="U174" s="39"/>
      <c r="V174" s="39"/>
      <c r="W174" s="39"/>
      <c r="X174" s="39"/>
      <c r="Y174" s="39"/>
      <c r="Z174" s="39"/>
      <c r="AA174" s="39"/>
      <c r="AB174" s="39"/>
      <c r="AC174" s="39"/>
      <c r="AD174" s="39"/>
      <c r="AE174" s="39"/>
      <c r="AT174" s="16" t="s">
        <v>147</v>
      </c>
      <c r="AU174" s="16" t="s">
        <v>85</v>
      </c>
    </row>
    <row r="175" s="2" customFormat="1" ht="16.5" customHeight="1">
      <c r="A175" s="39"/>
      <c r="B175" s="40"/>
      <c r="C175" s="264" t="s">
        <v>228</v>
      </c>
      <c r="D175" s="264" t="s">
        <v>278</v>
      </c>
      <c r="E175" s="265" t="s">
        <v>279</v>
      </c>
      <c r="F175" s="266" t="s">
        <v>280</v>
      </c>
      <c r="G175" s="267" t="s">
        <v>281</v>
      </c>
      <c r="H175" s="268">
        <v>138.124</v>
      </c>
      <c r="I175" s="269"/>
      <c r="J175" s="270">
        <f>ROUND(I175*H175,2)</f>
        <v>0</v>
      </c>
      <c r="K175" s="271"/>
      <c r="L175" s="272"/>
      <c r="M175" s="273" t="s">
        <v>1</v>
      </c>
      <c r="N175" s="274" t="s">
        <v>42</v>
      </c>
      <c r="O175" s="92"/>
      <c r="P175" s="242">
        <f>O175*H175</f>
        <v>0</v>
      </c>
      <c r="Q175" s="242">
        <v>0.001</v>
      </c>
      <c r="R175" s="242">
        <f>Q175*H175</f>
        <v>0.138124</v>
      </c>
      <c r="S175" s="242">
        <v>0</v>
      </c>
      <c r="T175" s="243">
        <f>S175*H175</f>
        <v>0</v>
      </c>
      <c r="U175" s="39"/>
      <c r="V175" s="39"/>
      <c r="W175" s="39"/>
      <c r="X175" s="39"/>
      <c r="Y175" s="39"/>
      <c r="Z175" s="39"/>
      <c r="AA175" s="39"/>
      <c r="AB175" s="39"/>
      <c r="AC175" s="39"/>
      <c r="AD175" s="39"/>
      <c r="AE175" s="39"/>
      <c r="AR175" s="244" t="s">
        <v>201</v>
      </c>
      <c r="AT175" s="244" t="s">
        <v>278</v>
      </c>
      <c r="AU175" s="244" t="s">
        <v>85</v>
      </c>
      <c r="AY175" s="16" t="s">
        <v>136</v>
      </c>
      <c r="BE175" s="144">
        <f>IF(N175="základní",J175,0)</f>
        <v>0</v>
      </c>
      <c r="BF175" s="144">
        <f>IF(N175="snížená",J175,0)</f>
        <v>0</v>
      </c>
      <c r="BG175" s="144">
        <f>IF(N175="zákl. přenesená",J175,0)</f>
        <v>0</v>
      </c>
      <c r="BH175" s="144">
        <f>IF(N175="sníž. přenesená",J175,0)</f>
        <v>0</v>
      </c>
      <c r="BI175" s="144">
        <f>IF(N175="nulová",J175,0)</f>
        <v>0</v>
      </c>
      <c r="BJ175" s="16" t="s">
        <v>85</v>
      </c>
      <c r="BK175" s="144">
        <f>ROUND(I175*H175,2)</f>
        <v>0</v>
      </c>
      <c r="BL175" s="16" t="s">
        <v>201</v>
      </c>
      <c r="BM175" s="244" t="s">
        <v>688</v>
      </c>
    </row>
    <row r="176" s="2" customFormat="1">
      <c r="A176" s="39"/>
      <c r="B176" s="40"/>
      <c r="C176" s="41"/>
      <c r="D176" s="245" t="s">
        <v>143</v>
      </c>
      <c r="E176" s="41"/>
      <c r="F176" s="246" t="s">
        <v>280</v>
      </c>
      <c r="G176" s="41"/>
      <c r="H176" s="41"/>
      <c r="I176" s="247"/>
      <c r="J176" s="41"/>
      <c r="K176" s="41"/>
      <c r="L176" s="42"/>
      <c r="M176" s="248"/>
      <c r="N176" s="249"/>
      <c r="O176" s="92"/>
      <c r="P176" s="92"/>
      <c r="Q176" s="92"/>
      <c r="R176" s="92"/>
      <c r="S176" s="92"/>
      <c r="T176" s="93"/>
      <c r="U176" s="39"/>
      <c r="V176" s="39"/>
      <c r="W176" s="39"/>
      <c r="X176" s="39"/>
      <c r="Y176" s="39"/>
      <c r="Z176" s="39"/>
      <c r="AA176" s="39"/>
      <c r="AB176" s="39"/>
      <c r="AC176" s="39"/>
      <c r="AD176" s="39"/>
      <c r="AE176" s="39"/>
      <c r="AT176" s="16" t="s">
        <v>143</v>
      </c>
      <c r="AU176" s="16" t="s">
        <v>85</v>
      </c>
    </row>
    <row r="177" s="13" customFormat="1">
      <c r="A177" s="13"/>
      <c r="B177" s="253"/>
      <c r="C177" s="254"/>
      <c r="D177" s="245" t="s">
        <v>219</v>
      </c>
      <c r="E177" s="255" t="s">
        <v>1</v>
      </c>
      <c r="F177" s="256" t="s">
        <v>689</v>
      </c>
      <c r="G177" s="254"/>
      <c r="H177" s="257">
        <v>138.124</v>
      </c>
      <c r="I177" s="258"/>
      <c r="J177" s="254"/>
      <c r="K177" s="254"/>
      <c r="L177" s="259"/>
      <c r="M177" s="260"/>
      <c r="N177" s="261"/>
      <c r="O177" s="261"/>
      <c r="P177" s="261"/>
      <c r="Q177" s="261"/>
      <c r="R177" s="261"/>
      <c r="S177" s="261"/>
      <c r="T177" s="262"/>
      <c r="U177" s="13"/>
      <c r="V177" s="13"/>
      <c r="W177" s="13"/>
      <c r="X177" s="13"/>
      <c r="Y177" s="13"/>
      <c r="Z177" s="13"/>
      <c r="AA177" s="13"/>
      <c r="AB177" s="13"/>
      <c r="AC177" s="13"/>
      <c r="AD177" s="13"/>
      <c r="AE177" s="13"/>
      <c r="AT177" s="263" t="s">
        <v>219</v>
      </c>
      <c r="AU177" s="263" t="s">
        <v>85</v>
      </c>
      <c r="AV177" s="13" t="s">
        <v>87</v>
      </c>
      <c r="AW177" s="13" t="s">
        <v>32</v>
      </c>
      <c r="AX177" s="13" t="s">
        <v>85</v>
      </c>
      <c r="AY177" s="263" t="s">
        <v>136</v>
      </c>
    </row>
    <row r="178" s="2" customFormat="1" ht="24.15" customHeight="1">
      <c r="A178" s="39"/>
      <c r="B178" s="40"/>
      <c r="C178" s="232" t="s">
        <v>234</v>
      </c>
      <c r="D178" s="232" t="s">
        <v>137</v>
      </c>
      <c r="E178" s="233" t="s">
        <v>284</v>
      </c>
      <c r="F178" s="234" t="s">
        <v>285</v>
      </c>
      <c r="G178" s="235" t="s">
        <v>171</v>
      </c>
      <c r="H178" s="236">
        <v>6100.2600000000002</v>
      </c>
      <c r="I178" s="237"/>
      <c r="J178" s="238">
        <f>ROUND(I178*H178,2)</f>
        <v>0</v>
      </c>
      <c r="K178" s="239"/>
      <c r="L178" s="42"/>
      <c r="M178" s="240" t="s">
        <v>1</v>
      </c>
      <c r="N178" s="241" t="s">
        <v>42</v>
      </c>
      <c r="O178" s="92"/>
      <c r="P178" s="242">
        <f>O178*H178</f>
        <v>0</v>
      </c>
      <c r="Q178" s="242">
        <v>0</v>
      </c>
      <c r="R178" s="242">
        <f>Q178*H178</f>
        <v>0</v>
      </c>
      <c r="S178" s="242">
        <v>0</v>
      </c>
      <c r="T178" s="243">
        <f>S178*H178</f>
        <v>0</v>
      </c>
      <c r="U178" s="39"/>
      <c r="V178" s="39"/>
      <c r="W178" s="39"/>
      <c r="X178" s="39"/>
      <c r="Y178" s="39"/>
      <c r="Z178" s="39"/>
      <c r="AA178" s="39"/>
      <c r="AB178" s="39"/>
      <c r="AC178" s="39"/>
      <c r="AD178" s="39"/>
      <c r="AE178" s="39"/>
      <c r="AR178" s="244" t="s">
        <v>141</v>
      </c>
      <c r="AT178" s="244" t="s">
        <v>137</v>
      </c>
      <c r="AU178" s="244" t="s">
        <v>85</v>
      </c>
      <c r="AY178" s="16" t="s">
        <v>136</v>
      </c>
      <c r="BE178" s="144">
        <f>IF(N178="základní",J178,0)</f>
        <v>0</v>
      </c>
      <c r="BF178" s="144">
        <f>IF(N178="snížená",J178,0)</f>
        <v>0</v>
      </c>
      <c r="BG178" s="144">
        <f>IF(N178="zákl. přenesená",J178,0)</f>
        <v>0</v>
      </c>
      <c r="BH178" s="144">
        <f>IF(N178="sníž. přenesená",J178,0)</f>
        <v>0</v>
      </c>
      <c r="BI178" s="144">
        <f>IF(N178="nulová",J178,0)</f>
        <v>0</v>
      </c>
      <c r="BJ178" s="16" t="s">
        <v>85</v>
      </c>
      <c r="BK178" s="144">
        <f>ROUND(I178*H178,2)</f>
        <v>0</v>
      </c>
      <c r="BL178" s="16" t="s">
        <v>141</v>
      </c>
      <c r="BM178" s="244" t="s">
        <v>690</v>
      </c>
    </row>
    <row r="179" s="2" customFormat="1">
      <c r="A179" s="39"/>
      <c r="B179" s="40"/>
      <c r="C179" s="41"/>
      <c r="D179" s="245" t="s">
        <v>143</v>
      </c>
      <c r="E179" s="41"/>
      <c r="F179" s="246" t="s">
        <v>287</v>
      </c>
      <c r="G179" s="41"/>
      <c r="H179" s="41"/>
      <c r="I179" s="247"/>
      <c r="J179" s="41"/>
      <c r="K179" s="41"/>
      <c r="L179" s="42"/>
      <c r="M179" s="248"/>
      <c r="N179" s="249"/>
      <c r="O179" s="92"/>
      <c r="P179" s="92"/>
      <c r="Q179" s="92"/>
      <c r="R179" s="92"/>
      <c r="S179" s="92"/>
      <c r="T179" s="93"/>
      <c r="U179" s="39"/>
      <c r="V179" s="39"/>
      <c r="W179" s="39"/>
      <c r="X179" s="39"/>
      <c r="Y179" s="39"/>
      <c r="Z179" s="39"/>
      <c r="AA179" s="39"/>
      <c r="AB179" s="39"/>
      <c r="AC179" s="39"/>
      <c r="AD179" s="39"/>
      <c r="AE179" s="39"/>
      <c r="AT179" s="16" t="s">
        <v>143</v>
      </c>
      <c r="AU179" s="16" t="s">
        <v>85</v>
      </c>
    </row>
    <row r="180" s="2" customFormat="1">
      <c r="A180" s="39"/>
      <c r="B180" s="40"/>
      <c r="C180" s="41"/>
      <c r="D180" s="250" t="s">
        <v>145</v>
      </c>
      <c r="E180" s="41"/>
      <c r="F180" s="251" t="s">
        <v>288</v>
      </c>
      <c r="G180" s="41"/>
      <c r="H180" s="41"/>
      <c r="I180" s="247"/>
      <c r="J180" s="41"/>
      <c r="K180" s="41"/>
      <c r="L180" s="42"/>
      <c r="M180" s="248"/>
      <c r="N180" s="249"/>
      <c r="O180" s="92"/>
      <c r="P180" s="92"/>
      <c r="Q180" s="92"/>
      <c r="R180" s="92"/>
      <c r="S180" s="92"/>
      <c r="T180" s="93"/>
      <c r="U180" s="39"/>
      <c r="V180" s="39"/>
      <c r="W180" s="39"/>
      <c r="X180" s="39"/>
      <c r="Y180" s="39"/>
      <c r="Z180" s="39"/>
      <c r="AA180" s="39"/>
      <c r="AB180" s="39"/>
      <c r="AC180" s="39"/>
      <c r="AD180" s="39"/>
      <c r="AE180" s="39"/>
      <c r="AT180" s="16" t="s">
        <v>145</v>
      </c>
      <c r="AU180" s="16" t="s">
        <v>85</v>
      </c>
    </row>
    <row r="181" s="2" customFormat="1">
      <c r="A181" s="39"/>
      <c r="B181" s="40"/>
      <c r="C181" s="41"/>
      <c r="D181" s="245" t="s">
        <v>147</v>
      </c>
      <c r="E181" s="41"/>
      <c r="F181" s="252" t="s">
        <v>289</v>
      </c>
      <c r="G181" s="41"/>
      <c r="H181" s="41"/>
      <c r="I181" s="247"/>
      <c r="J181" s="41"/>
      <c r="K181" s="41"/>
      <c r="L181" s="42"/>
      <c r="M181" s="248"/>
      <c r="N181" s="249"/>
      <c r="O181" s="92"/>
      <c r="P181" s="92"/>
      <c r="Q181" s="92"/>
      <c r="R181" s="92"/>
      <c r="S181" s="92"/>
      <c r="T181" s="93"/>
      <c r="U181" s="39"/>
      <c r="V181" s="39"/>
      <c r="W181" s="39"/>
      <c r="X181" s="39"/>
      <c r="Y181" s="39"/>
      <c r="Z181" s="39"/>
      <c r="AA181" s="39"/>
      <c r="AB181" s="39"/>
      <c r="AC181" s="39"/>
      <c r="AD181" s="39"/>
      <c r="AE181" s="39"/>
      <c r="AT181" s="16" t="s">
        <v>147</v>
      </c>
      <c r="AU181" s="16" t="s">
        <v>85</v>
      </c>
    </row>
    <row r="182" s="2" customFormat="1" ht="24.15" customHeight="1">
      <c r="A182" s="39"/>
      <c r="B182" s="40"/>
      <c r="C182" s="232" t="s">
        <v>8</v>
      </c>
      <c r="D182" s="232" t="s">
        <v>137</v>
      </c>
      <c r="E182" s="233" t="s">
        <v>291</v>
      </c>
      <c r="F182" s="234" t="s">
        <v>292</v>
      </c>
      <c r="G182" s="235" t="s">
        <v>171</v>
      </c>
      <c r="H182" s="236">
        <v>3014.415</v>
      </c>
      <c r="I182" s="237"/>
      <c r="J182" s="238">
        <f>ROUND(I182*H182,2)</f>
        <v>0</v>
      </c>
      <c r="K182" s="239"/>
      <c r="L182" s="42"/>
      <c r="M182" s="240" t="s">
        <v>1</v>
      </c>
      <c r="N182" s="241" t="s">
        <v>42</v>
      </c>
      <c r="O182" s="92"/>
      <c r="P182" s="242">
        <f>O182*H182</f>
        <v>0</v>
      </c>
      <c r="Q182" s="242">
        <v>0</v>
      </c>
      <c r="R182" s="242">
        <f>Q182*H182</f>
        <v>0</v>
      </c>
      <c r="S182" s="242">
        <v>0</v>
      </c>
      <c r="T182" s="243">
        <f>S182*H182</f>
        <v>0</v>
      </c>
      <c r="U182" s="39"/>
      <c r="V182" s="39"/>
      <c r="W182" s="39"/>
      <c r="X182" s="39"/>
      <c r="Y182" s="39"/>
      <c r="Z182" s="39"/>
      <c r="AA182" s="39"/>
      <c r="AB182" s="39"/>
      <c r="AC182" s="39"/>
      <c r="AD182" s="39"/>
      <c r="AE182" s="39"/>
      <c r="AR182" s="244" t="s">
        <v>141</v>
      </c>
      <c r="AT182" s="244" t="s">
        <v>137</v>
      </c>
      <c r="AU182" s="244" t="s">
        <v>85</v>
      </c>
      <c r="AY182" s="16" t="s">
        <v>136</v>
      </c>
      <c r="BE182" s="144">
        <f>IF(N182="základní",J182,0)</f>
        <v>0</v>
      </c>
      <c r="BF182" s="144">
        <f>IF(N182="snížená",J182,0)</f>
        <v>0</v>
      </c>
      <c r="BG182" s="144">
        <f>IF(N182="zákl. přenesená",J182,0)</f>
        <v>0</v>
      </c>
      <c r="BH182" s="144">
        <f>IF(N182="sníž. přenesená",J182,0)</f>
        <v>0</v>
      </c>
      <c r="BI182" s="144">
        <f>IF(N182="nulová",J182,0)</f>
        <v>0</v>
      </c>
      <c r="BJ182" s="16" t="s">
        <v>85</v>
      </c>
      <c r="BK182" s="144">
        <f>ROUND(I182*H182,2)</f>
        <v>0</v>
      </c>
      <c r="BL182" s="16" t="s">
        <v>141</v>
      </c>
      <c r="BM182" s="244" t="s">
        <v>691</v>
      </c>
    </row>
    <row r="183" s="2" customFormat="1">
      <c r="A183" s="39"/>
      <c r="B183" s="40"/>
      <c r="C183" s="41"/>
      <c r="D183" s="245" t="s">
        <v>143</v>
      </c>
      <c r="E183" s="41"/>
      <c r="F183" s="246" t="s">
        <v>294</v>
      </c>
      <c r="G183" s="41"/>
      <c r="H183" s="41"/>
      <c r="I183" s="247"/>
      <c r="J183" s="41"/>
      <c r="K183" s="41"/>
      <c r="L183" s="42"/>
      <c r="M183" s="248"/>
      <c r="N183" s="249"/>
      <c r="O183" s="92"/>
      <c r="P183" s="92"/>
      <c r="Q183" s="92"/>
      <c r="R183" s="92"/>
      <c r="S183" s="92"/>
      <c r="T183" s="93"/>
      <c r="U183" s="39"/>
      <c r="V183" s="39"/>
      <c r="W183" s="39"/>
      <c r="X183" s="39"/>
      <c r="Y183" s="39"/>
      <c r="Z183" s="39"/>
      <c r="AA183" s="39"/>
      <c r="AB183" s="39"/>
      <c r="AC183" s="39"/>
      <c r="AD183" s="39"/>
      <c r="AE183" s="39"/>
      <c r="AT183" s="16" t="s">
        <v>143</v>
      </c>
      <c r="AU183" s="16" t="s">
        <v>85</v>
      </c>
    </row>
    <row r="184" s="2" customFormat="1">
      <c r="A184" s="39"/>
      <c r="B184" s="40"/>
      <c r="C184" s="41"/>
      <c r="D184" s="250" t="s">
        <v>145</v>
      </c>
      <c r="E184" s="41"/>
      <c r="F184" s="251" t="s">
        <v>295</v>
      </c>
      <c r="G184" s="41"/>
      <c r="H184" s="41"/>
      <c r="I184" s="247"/>
      <c r="J184" s="41"/>
      <c r="K184" s="41"/>
      <c r="L184" s="42"/>
      <c r="M184" s="248"/>
      <c r="N184" s="249"/>
      <c r="O184" s="92"/>
      <c r="P184" s="92"/>
      <c r="Q184" s="92"/>
      <c r="R184" s="92"/>
      <c r="S184" s="92"/>
      <c r="T184" s="93"/>
      <c r="U184" s="39"/>
      <c r="V184" s="39"/>
      <c r="W184" s="39"/>
      <c r="X184" s="39"/>
      <c r="Y184" s="39"/>
      <c r="Z184" s="39"/>
      <c r="AA184" s="39"/>
      <c r="AB184" s="39"/>
      <c r="AC184" s="39"/>
      <c r="AD184" s="39"/>
      <c r="AE184" s="39"/>
      <c r="AT184" s="16" t="s">
        <v>145</v>
      </c>
      <c r="AU184" s="16" t="s">
        <v>85</v>
      </c>
    </row>
    <row r="185" s="2" customFormat="1">
      <c r="A185" s="39"/>
      <c r="B185" s="40"/>
      <c r="C185" s="41"/>
      <c r="D185" s="245" t="s">
        <v>147</v>
      </c>
      <c r="E185" s="41"/>
      <c r="F185" s="252" t="s">
        <v>296</v>
      </c>
      <c r="G185" s="41"/>
      <c r="H185" s="41"/>
      <c r="I185" s="247"/>
      <c r="J185" s="41"/>
      <c r="K185" s="41"/>
      <c r="L185" s="42"/>
      <c r="M185" s="248"/>
      <c r="N185" s="249"/>
      <c r="O185" s="92"/>
      <c r="P185" s="92"/>
      <c r="Q185" s="92"/>
      <c r="R185" s="92"/>
      <c r="S185" s="92"/>
      <c r="T185" s="93"/>
      <c r="U185" s="39"/>
      <c r="V185" s="39"/>
      <c r="W185" s="39"/>
      <c r="X185" s="39"/>
      <c r="Y185" s="39"/>
      <c r="Z185" s="39"/>
      <c r="AA185" s="39"/>
      <c r="AB185" s="39"/>
      <c r="AC185" s="39"/>
      <c r="AD185" s="39"/>
      <c r="AE185" s="39"/>
      <c r="AT185" s="16" t="s">
        <v>147</v>
      </c>
      <c r="AU185" s="16" t="s">
        <v>85</v>
      </c>
    </row>
    <row r="186" s="2" customFormat="1" ht="16.5" customHeight="1">
      <c r="A186" s="39"/>
      <c r="B186" s="40"/>
      <c r="C186" s="232" t="s">
        <v>247</v>
      </c>
      <c r="D186" s="232" t="s">
        <v>137</v>
      </c>
      <c r="E186" s="233" t="s">
        <v>298</v>
      </c>
      <c r="F186" s="234" t="s">
        <v>299</v>
      </c>
      <c r="G186" s="235" t="s">
        <v>171</v>
      </c>
      <c r="H186" s="236">
        <v>937.34000000000003</v>
      </c>
      <c r="I186" s="237"/>
      <c r="J186" s="238">
        <f>ROUND(I186*H186,2)</f>
        <v>0</v>
      </c>
      <c r="K186" s="239"/>
      <c r="L186" s="42"/>
      <c r="M186" s="240" t="s">
        <v>1</v>
      </c>
      <c r="N186" s="241" t="s">
        <v>42</v>
      </c>
      <c r="O186" s="92"/>
      <c r="P186" s="242">
        <f>O186*H186</f>
        <v>0</v>
      </c>
      <c r="Q186" s="242">
        <v>0</v>
      </c>
      <c r="R186" s="242">
        <f>Q186*H186</f>
        <v>0</v>
      </c>
      <c r="S186" s="242">
        <v>0</v>
      </c>
      <c r="T186" s="243">
        <f>S186*H186</f>
        <v>0</v>
      </c>
      <c r="U186" s="39"/>
      <c r="V186" s="39"/>
      <c r="W186" s="39"/>
      <c r="X186" s="39"/>
      <c r="Y186" s="39"/>
      <c r="Z186" s="39"/>
      <c r="AA186" s="39"/>
      <c r="AB186" s="39"/>
      <c r="AC186" s="39"/>
      <c r="AD186" s="39"/>
      <c r="AE186" s="39"/>
      <c r="AR186" s="244" t="s">
        <v>141</v>
      </c>
      <c r="AT186" s="244" t="s">
        <v>137</v>
      </c>
      <c r="AU186" s="244" t="s">
        <v>85</v>
      </c>
      <c r="AY186" s="16" t="s">
        <v>136</v>
      </c>
      <c r="BE186" s="144">
        <f>IF(N186="základní",J186,0)</f>
        <v>0</v>
      </c>
      <c r="BF186" s="144">
        <f>IF(N186="snížená",J186,0)</f>
        <v>0</v>
      </c>
      <c r="BG186" s="144">
        <f>IF(N186="zákl. přenesená",J186,0)</f>
        <v>0</v>
      </c>
      <c r="BH186" s="144">
        <f>IF(N186="sníž. přenesená",J186,0)</f>
        <v>0</v>
      </c>
      <c r="BI186" s="144">
        <f>IF(N186="nulová",J186,0)</f>
        <v>0</v>
      </c>
      <c r="BJ186" s="16" t="s">
        <v>85</v>
      </c>
      <c r="BK186" s="144">
        <f>ROUND(I186*H186,2)</f>
        <v>0</v>
      </c>
      <c r="BL186" s="16" t="s">
        <v>141</v>
      </c>
      <c r="BM186" s="244" t="s">
        <v>692</v>
      </c>
    </row>
    <row r="187" s="2" customFormat="1">
      <c r="A187" s="39"/>
      <c r="B187" s="40"/>
      <c r="C187" s="41"/>
      <c r="D187" s="245" t="s">
        <v>143</v>
      </c>
      <c r="E187" s="41"/>
      <c r="F187" s="246" t="s">
        <v>301</v>
      </c>
      <c r="G187" s="41"/>
      <c r="H187" s="41"/>
      <c r="I187" s="247"/>
      <c r="J187" s="41"/>
      <c r="K187" s="41"/>
      <c r="L187" s="42"/>
      <c r="M187" s="248"/>
      <c r="N187" s="249"/>
      <c r="O187" s="92"/>
      <c r="P187" s="92"/>
      <c r="Q187" s="92"/>
      <c r="R187" s="92"/>
      <c r="S187" s="92"/>
      <c r="T187" s="93"/>
      <c r="U187" s="39"/>
      <c r="V187" s="39"/>
      <c r="W187" s="39"/>
      <c r="X187" s="39"/>
      <c r="Y187" s="39"/>
      <c r="Z187" s="39"/>
      <c r="AA187" s="39"/>
      <c r="AB187" s="39"/>
      <c r="AC187" s="39"/>
      <c r="AD187" s="39"/>
      <c r="AE187" s="39"/>
      <c r="AT187" s="16" t="s">
        <v>143</v>
      </c>
      <c r="AU187" s="16" t="s">
        <v>85</v>
      </c>
    </row>
    <row r="188" s="2" customFormat="1">
      <c r="A188" s="39"/>
      <c r="B188" s="40"/>
      <c r="C188" s="41"/>
      <c r="D188" s="250" t="s">
        <v>145</v>
      </c>
      <c r="E188" s="41"/>
      <c r="F188" s="251" t="s">
        <v>302</v>
      </c>
      <c r="G188" s="41"/>
      <c r="H188" s="41"/>
      <c r="I188" s="247"/>
      <c r="J188" s="41"/>
      <c r="K188" s="41"/>
      <c r="L188" s="42"/>
      <c r="M188" s="248"/>
      <c r="N188" s="249"/>
      <c r="O188" s="92"/>
      <c r="P188" s="92"/>
      <c r="Q188" s="92"/>
      <c r="R188" s="92"/>
      <c r="S188" s="92"/>
      <c r="T188" s="93"/>
      <c r="U188" s="39"/>
      <c r="V188" s="39"/>
      <c r="W188" s="39"/>
      <c r="X188" s="39"/>
      <c r="Y188" s="39"/>
      <c r="Z188" s="39"/>
      <c r="AA188" s="39"/>
      <c r="AB188" s="39"/>
      <c r="AC188" s="39"/>
      <c r="AD188" s="39"/>
      <c r="AE188" s="39"/>
      <c r="AT188" s="16" t="s">
        <v>145</v>
      </c>
      <c r="AU188" s="16" t="s">
        <v>85</v>
      </c>
    </row>
    <row r="189" s="2" customFormat="1">
      <c r="A189" s="39"/>
      <c r="B189" s="40"/>
      <c r="C189" s="41"/>
      <c r="D189" s="245" t="s">
        <v>147</v>
      </c>
      <c r="E189" s="41"/>
      <c r="F189" s="252" t="s">
        <v>296</v>
      </c>
      <c r="G189" s="41"/>
      <c r="H189" s="41"/>
      <c r="I189" s="247"/>
      <c r="J189" s="41"/>
      <c r="K189" s="41"/>
      <c r="L189" s="42"/>
      <c r="M189" s="248"/>
      <c r="N189" s="249"/>
      <c r="O189" s="92"/>
      <c r="P189" s="92"/>
      <c r="Q189" s="92"/>
      <c r="R189" s="92"/>
      <c r="S189" s="92"/>
      <c r="T189" s="93"/>
      <c r="U189" s="39"/>
      <c r="V189" s="39"/>
      <c r="W189" s="39"/>
      <c r="X189" s="39"/>
      <c r="Y189" s="39"/>
      <c r="Z189" s="39"/>
      <c r="AA189" s="39"/>
      <c r="AB189" s="39"/>
      <c r="AC189" s="39"/>
      <c r="AD189" s="39"/>
      <c r="AE189" s="39"/>
      <c r="AT189" s="16" t="s">
        <v>147</v>
      </c>
      <c r="AU189" s="16" t="s">
        <v>85</v>
      </c>
    </row>
    <row r="190" s="2" customFormat="1" ht="24.15" customHeight="1">
      <c r="A190" s="39"/>
      <c r="B190" s="40"/>
      <c r="C190" s="232" t="s">
        <v>256</v>
      </c>
      <c r="D190" s="232" t="s">
        <v>137</v>
      </c>
      <c r="E190" s="233" t="s">
        <v>304</v>
      </c>
      <c r="F190" s="234" t="s">
        <v>305</v>
      </c>
      <c r="G190" s="235" t="s">
        <v>171</v>
      </c>
      <c r="H190" s="236">
        <v>4200.21</v>
      </c>
      <c r="I190" s="237"/>
      <c r="J190" s="238">
        <f>ROUND(I190*H190,2)</f>
        <v>0</v>
      </c>
      <c r="K190" s="239"/>
      <c r="L190" s="42"/>
      <c r="M190" s="240" t="s">
        <v>1</v>
      </c>
      <c r="N190" s="241" t="s">
        <v>42</v>
      </c>
      <c r="O190" s="92"/>
      <c r="P190" s="242">
        <f>O190*H190</f>
        <v>0</v>
      </c>
      <c r="Q190" s="242">
        <v>0</v>
      </c>
      <c r="R190" s="242">
        <f>Q190*H190</f>
        <v>0</v>
      </c>
      <c r="S190" s="242">
        <v>0</v>
      </c>
      <c r="T190" s="243">
        <f>S190*H190</f>
        <v>0</v>
      </c>
      <c r="U190" s="39"/>
      <c r="V190" s="39"/>
      <c r="W190" s="39"/>
      <c r="X190" s="39"/>
      <c r="Y190" s="39"/>
      <c r="Z190" s="39"/>
      <c r="AA190" s="39"/>
      <c r="AB190" s="39"/>
      <c r="AC190" s="39"/>
      <c r="AD190" s="39"/>
      <c r="AE190" s="39"/>
      <c r="AR190" s="244" t="s">
        <v>141</v>
      </c>
      <c r="AT190" s="244" t="s">
        <v>137</v>
      </c>
      <c r="AU190" s="244" t="s">
        <v>85</v>
      </c>
      <c r="AY190" s="16" t="s">
        <v>136</v>
      </c>
      <c r="BE190" s="144">
        <f>IF(N190="základní",J190,0)</f>
        <v>0</v>
      </c>
      <c r="BF190" s="144">
        <f>IF(N190="snížená",J190,0)</f>
        <v>0</v>
      </c>
      <c r="BG190" s="144">
        <f>IF(N190="zákl. přenesená",J190,0)</f>
        <v>0</v>
      </c>
      <c r="BH190" s="144">
        <f>IF(N190="sníž. přenesená",J190,0)</f>
        <v>0</v>
      </c>
      <c r="BI190" s="144">
        <f>IF(N190="nulová",J190,0)</f>
        <v>0</v>
      </c>
      <c r="BJ190" s="16" t="s">
        <v>85</v>
      </c>
      <c r="BK190" s="144">
        <f>ROUND(I190*H190,2)</f>
        <v>0</v>
      </c>
      <c r="BL190" s="16" t="s">
        <v>141</v>
      </c>
      <c r="BM190" s="244" t="s">
        <v>693</v>
      </c>
    </row>
    <row r="191" s="2" customFormat="1">
      <c r="A191" s="39"/>
      <c r="B191" s="40"/>
      <c r="C191" s="41"/>
      <c r="D191" s="245" t="s">
        <v>143</v>
      </c>
      <c r="E191" s="41"/>
      <c r="F191" s="246" t="s">
        <v>307</v>
      </c>
      <c r="G191" s="41"/>
      <c r="H191" s="41"/>
      <c r="I191" s="247"/>
      <c r="J191" s="41"/>
      <c r="K191" s="41"/>
      <c r="L191" s="42"/>
      <c r="M191" s="248"/>
      <c r="N191" s="249"/>
      <c r="O191" s="92"/>
      <c r="P191" s="92"/>
      <c r="Q191" s="92"/>
      <c r="R191" s="92"/>
      <c r="S191" s="92"/>
      <c r="T191" s="93"/>
      <c r="U191" s="39"/>
      <c r="V191" s="39"/>
      <c r="W191" s="39"/>
      <c r="X191" s="39"/>
      <c r="Y191" s="39"/>
      <c r="Z191" s="39"/>
      <c r="AA191" s="39"/>
      <c r="AB191" s="39"/>
      <c r="AC191" s="39"/>
      <c r="AD191" s="39"/>
      <c r="AE191" s="39"/>
      <c r="AT191" s="16" t="s">
        <v>143</v>
      </c>
      <c r="AU191" s="16" t="s">
        <v>85</v>
      </c>
    </row>
    <row r="192" s="2" customFormat="1">
      <c r="A192" s="39"/>
      <c r="B192" s="40"/>
      <c r="C192" s="41"/>
      <c r="D192" s="250" t="s">
        <v>145</v>
      </c>
      <c r="E192" s="41"/>
      <c r="F192" s="251" t="s">
        <v>308</v>
      </c>
      <c r="G192" s="41"/>
      <c r="H192" s="41"/>
      <c r="I192" s="247"/>
      <c r="J192" s="41"/>
      <c r="K192" s="41"/>
      <c r="L192" s="42"/>
      <c r="M192" s="248"/>
      <c r="N192" s="249"/>
      <c r="O192" s="92"/>
      <c r="P192" s="92"/>
      <c r="Q192" s="92"/>
      <c r="R192" s="92"/>
      <c r="S192" s="92"/>
      <c r="T192" s="93"/>
      <c r="U192" s="39"/>
      <c r="V192" s="39"/>
      <c r="W192" s="39"/>
      <c r="X192" s="39"/>
      <c r="Y192" s="39"/>
      <c r="Z192" s="39"/>
      <c r="AA192" s="39"/>
      <c r="AB192" s="39"/>
      <c r="AC192" s="39"/>
      <c r="AD192" s="39"/>
      <c r="AE192" s="39"/>
      <c r="AT192" s="16" t="s">
        <v>145</v>
      </c>
      <c r="AU192" s="16" t="s">
        <v>85</v>
      </c>
    </row>
    <row r="193" s="2" customFormat="1">
      <c r="A193" s="39"/>
      <c r="B193" s="40"/>
      <c r="C193" s="41"/>
      <c r="D193" s="245" t="s">
        <v>147</v>
      </c>
      <c r="E193" s="41"/>
      <c r="F193" s="252" t="s">
        <v>309</v>
      </c>
      <c r="G193" s="41"/>
      <c r="H193" s="41"/>
      <c r="I193" s="247"/>
      <c r="J193" s="41"/>
      <c r="K193" s="41"/>
      <c r="L193" s="42"/>
      <c r="M193" s="248"/>
      <c r="N193" s="249"/>
      <c r="O193" s="92"/>
      <c r="P193" s="92"/>
      <c r="Q193" s="92"/>
      <c r="R193" s="92"/>
      <c r="S193" s="92"/>
      <c r="T193" s="93"/>
      <c r="U193" s="39"/>
      <c r="V193" s="39"/>
      <c r="W193" s="39"/>
      <c r="X193" s="39"/>
      <c r="Y193" s="39"/>
      <c r="Z193" s="39"/>
      <c r="AA193" s="39"/>
      <c r="AB193" s="39"/>
      <c r="AC193" s="39"/>
      <c r="AD193" s="39"/>
      <c r="AE193" s="39"/>
      <c r="AT193" s="16" t="s">
        <v>147</v>
      </c>
      <c r="AU193" s="16" t="s">
        <v>85</v>
      </c>
    </row>
    <row r="194" s="2" customFormat="1" ht="24.15" customHeight="1">
      <c r="A194" s="39"/>
      <c r="B194" s="40"/>
      <c r="C194" s="232" t="s">
        <v>263</v>
      </c>
      <c r="D194" s="232" t="s">
        <v>137</v>
      </c>
      <c r="E194" s="233" t="s">
        <v>694</v>
      </c>
      <c r="F194" s="234" t="s">
        <v>695</v>
      </c>
      <c r="G194" s="235" t="s">
        <v>140</v>
      </c>
      <c r="H194" s="236">
        <v>67</v>
      </c>
      <c r="I194" s="237"/>
      <c r="J194" s="238">
        <f>ROUND(I194*H194,2)</f>
        <v>0</v>
      </c>
      <c r="K194" s="239"/>
      <c r="L194" s="42"/>
      <c r="M194" s="240" t="s">
        <v>1</v>
      </c>
      <c r="N194" s="241" t="s">
        <v>42</v>
      </c>
      <c r="O194" s="92"/>
      <c r="P194" s="242">
        <f>O194*H194</f>
        <v>0</v>
      </c>
      <c r="Q194" s="242">
        <v>0</v>
      </c>
      <c r="R194" s="242">
        <f>Q194*H194</f>
        <v>0</v>
      </c>
      <c r="S194" s="242">
        <v>0</v>
      </c>
      <c r="T194" s="243">
        <f>S194*H194</f>
        <v>0</v>
      </c>
      <c r="U194" s="39"/>
      <c r="V194" s="39"/>
      <c r="W194" s="39"/>
      <c r="X194" s="39"/>
      <c r="Y194" s="39"/>
      <c r="Z194" s="39"/>
      <c r="AA194" s="39"/>
      <c r="AB194" s="39"/>
      <c r="AC194" s="39"/>
      <c r="AD194" s="39"/>
      <c r="AE194" s="39"/>
      <c r="AR194" s="244" t="s">
        <v>141</v>
      </c>
      <c r="AT194" s="244" t="s">
        <v>137</v>
      </c>
      <c r="AU194" s="244" t="s">
        <v>85</v>
      </c>
      <c r="AY194" s="16" t="s">
        <v>136</v>
      </c>
      <c r="BE194" s="144">
        <f>IF(N194="základní",J194,0)</f>
        <v>0</v>
      </c>
      <c r="BF194" s="144">
        <f>IF(N194="snížená",J194,0)</f>
        <v>0</v>
      </c>
      <c r="BG194" s="144">
        <f>IF(N194="zákl. přenesená",J194,0)</f>
        <v>0</v>
      </c>
      <c r="BH194" s="144">
        <f>IF(N194="sníž. přenesená",J194,0)</f>
        <v>0</v>
      </c>
      <c r="BI194" s="144">
        <f>IF(N194="nulová",J194,0)</f>
        <v>0</v>
      </c>
      <c r="BJ194" s="16" t="s">
        <v>85</v>
      </c>
      <c r="BK194" s="144">
        <f>ROUND(I194*H194,2)</f>
        <v>0</v>
      </c>
      <c r="BL194" s="16" t="s">
        <v>141</v>
      </c>
      <c r="BM194" s="244" t="s">
        <v>696</v>
      </c>
    </row>
    <row r="195" s="2" customFormat="1">
      <c r="A195" s="39"/>
      <c r="B195" s="40"/>
      <c r="C195" s="41"/>
      <c r="D195" s="245" t="s">
        <v>143</v>
      </c>
      <c r="E195" s="41"/>
      <c r="F195" s="246" t="s">
        <v>697</v>
      </c>
      <c r="G195" s="41"/>
      <c r="H195" s="41"/>
      <c r="I195" s="247"/>
      <c r="J195" s="41"/>
      <c r="K195" s="41"/>
      <c r="L195" s="42"/>
      <c r="M195" s="248"/>
      <c r="N195" s="249"/>
      <c r="O195" s="92"/>
      <c r="P195" s="92"/>
      <c r="Q195" s="92"/>
      <c r="R195" s="92"/>
      <c r="S195" s="92"/>
      <c r="T195" s="93"/>
      <c r="U195" s="39"/>
      <c r="V195" s="39"/>
      <c r="W195" s="39"/>
      <c r="X195" s="39"/>
      <c r="Y195" s="39"/>
      <c r="Z195" s="39"/>
      <c r="AA195" s="39"/>
      <c r="AB195" s="39"/>
      <c r="AC195" s="39"/>
      <c r="AD195" s="39"/>
      <c r="AE195" s="39"/>
      <c r="AT195" s="16" t="s">
        <v>143</v>
      </c>
      <c r="AU195" s="16" t="s">
        <v>85</v>
      </c>
    </row>
    <row r="196" s="2" customFormat="1">
      <c r="A196" s="39"/>
      <c r="B196" s="40"/>
      <c r="C196" s="41"/>
      <c r="D196" s="250" t="s">
        <v>145</v>
      </c>
      <c r="E196" s="41"/>
      <c r="F196" s="251" t="s">
        <v>698</v>
      </c>
      <c r="G196" s="41"/>
      <c r="H196" s="41"/>
      <c r="I196" s="247"/>
      <c r="J196" s="41"/>
      <c r="K196" s="41"/>
      <c r="L196" s="42"/>
      <c r="M196" s="248"/>
      <c r="N196" s="249"/>
      <c r="O196" s="92"/>
      <c r="P196" s="92"/>
      <c r="Q196" s="92"/>
      <c r="R196" s="92"/>
      <c r="S196" s="92"/>
      <c r="T196" s="93"/>
      <c r="U196" s="39"/>
      <c r="V196" s="39"/>
      <c r="W196" s="39"/>
      <c r="X196" s="39"/>
      <c r="Y196" s="39"/>
      <c r="Z196" s="39"/>
      <c r="AA196" s="39"/>
      <c r="AB196" s="39"/>
      <c r="AC196" s="39"/>
      <c r="AD196" s="39"/>
      <c r="AE196" s="39"/>
      <c r="AT196" s="16" t="s">
        <v>145</v>
      </c>
      <c r="AU196" s="16" t="s">
        <v>85</v>
      </c>
    </row>
    <row r="197" s="2" customFormat="1">
      <c r="A197" s="39"/>
      <c r="B197" s="40"/>
      <c r="C197" s="41"/>
      <c r="D197" s="245" t="s">
        <v>147</v>
      </c>
      <c r="E197" s="41"/>
      <c r="F197" s="252" t="s">
        <v>699</v>
      </c>
      <c r="G197" s="41"/>
      <c r="H197" s="41"/>
      <c r="I197" s="247"/>
      <c r="J197" s="41"/>
      <c r="K197" s="41"/>
      <c r="L197" s="42"/>
      <c r="M197" s="248"/>
      <c r="N197" s="249"/>
      <c r="O197" s="92"/>
      <c r="P197" s="92"/>
      <c r="Q197" s="92"/>
      <c r="R197" s="92"/>
      <c r="S197" s="92"/>
      <c r="T197" s="93"/>
      <c r="U197" s="39"/>
      <c r="V197" s="39"/>
      <c r="W197" s="39"/>
      <c r="X197" s="39"/>
      <c r="Y197" s="39"/>
      <c r="Z197" s="39"/>
      <c r="AA197" s="39"/>
      <c r="AB197" s="39"/>
      <c r="AC197" s="39"/>
      <c r="AD197" s="39"/>
      <c r="AE197" s="39"/>
      <c r="AT197" s="16" t="s">
        <v>147</v>
      </c>
      <c r="AU197" s="16" t="s">
        <v>85</v>
      </c>
    </row>
    <row r="198" s="2" customFormat="1" ht="24.15" customHeight="1">
      <c r="A198" s="39"/>
      <c r="B198" s="40"/>
      <c r="C198" s="232" t="s">
        <v>270</v>
      </c>
      <c r="D198" s="232" t="s">
        <v>137</v>
      </c>
      <c r="E198" s="233" t="s">
        <v>700</v>
      </c>
      <c r="F198" s="234" t="s">
        <v>701</v>
      </c>
      <c r="G198" s="235" t="s">
        <v>140</v>
      </c>
      <c r="H198" s="236">
        <v>67</v>
      </c>
      <c r="I198" s="237"/>
      <c r="J198" s="238">
        <f>ROUND(I198*H198,2)</f>
        <v>0</v>
      </c>
      <c r="K198" s="239"/>
      <c r="L198" s="42"/>
      <c r="M198" s="240" t="s">
        <v>1</v>
      </c>
      <c r="N198" s="241" t="s">
        <v>42</v>
      </c>
      <c r="O198" s="92"/>
      <c r="P198" s="242">
        <f>O198*H198</f>
        <v>0</v>
      </c>
      <c r="Q198" s="242">
        <v>0</v>
      </c>
      <c r="R198" s="242">
        <f>Q198*H198</f>
        <v>0</v>
      </c>
      <c r="S198" s="242">
        <v>0</v>
      </c>
      <c r="T198" s="243">
        <f>S198*H198</f>
        <v>0</v>
      </c>
      <c r="U198" s="39"/>
      <c r="V198" s="39"/>
      <c r="W198" s="39"/>
      <c r="X198" s="39"/>
      <c r="Y198" s="39"/>
      <c r="Z198" s="39"/>
      <c r="AA198" s="39"/>
      <c r="AB198" s="39"/>
      <c r="AC198" s="39"/>
      <c r="AD198" s="39"/>
      <c r="AE198" s="39"/>
      <c r="AR198" s="244" t="s">
        <v>141</v>
      </c>
      <c r="AT198" s="244" t="s">
        <v>137</v>
      </c>
      <c r="AU198" s="244" t="s">
        <v>85</v>
      </c>
      <c r="AY198" s="16" t="s">
        <v>136</v>
      </c>
      <c r="BE198" s="144">
        <f>IF(N198="základní",J198,0)</f>
        <v>0</v>
      </c>
      <c r="BF198" s="144">
        <f>IF(N198="snížená",J198,0)</f>
        <v>0</v>
      </c>
      <c r="BG198" s="144">
        <f>IF(N198="zákl. přenesená",J198,0)</f>
        <v>0</v>
      </c>
      <c r="BH198" s="144">
        <f>IF(N198="sníž. přenesená",J198,0)</f>
        <v>0</v>
      </c>
      <c r="BI198" s="144">
        <f>IF(N198="nulová",J198,0)</f>
        <v>0</v>
      </c>
      <c r="BJ198" s="16" t="s">
        <v>85</v>
      </c>
      <c r="BK198" s="144">
        <f>ROUND(I198*H198,2)</f>
        <v>0</v>
      </c>
      <c r="BL198" s="16" t="s">
        <v>141</v>
      </c>
      <c r="BM198" s="244" t="s">
        <v>702</v>
      </c>
    </row>
    <row r="199" s="2" customFormat="1">
      <c r="A199" s="39"/>
      <c r="B199" s="40"/>
      <c r="C199" s="41"/>
      <c r="D199" s="245" t="s">
        <v>143</v>
      </c>
      <c r="E199" s="41"/>
      <c r="F199" s="246" t="s">
        <v>703</v>
      </c>
      <c r="G199" s="41"/>
      <c r="H199" s="41"/>
      <c r="I199" s="247"/>
      <c r="J199" s="41"/>
      <c r="K199" s="41"/>
      <c r="L199" s="42"/>
      <c r="M199" s="248"/>
      <c r="N199" s="249"/>
      <c r="O199" s="92"/>
      <c r="P199" s="92"/>
      <c r="Q199" s="92"/>
      <c r="R199" s="92"/>
      <c r="S199" s="92"/>
      <c r="T199" s="93"/>
      <c r="U199" s="39"/>
      <c r="V199" s="39"/>
      <c r="W199" s="39"/>
      <c r="X199" s="39"/>
      <c r="Y199" s="39"/>
      <c r="Z199" s="39"/>
      <c r="AA199" s="39"/>
      <c r="AB199" s="39"/>
      <c r="AC199" s="39"/>
      <c r="AD199" s="39"/>
      <c r="AE199" s="39"/>
      <c r="AT199" s="16" t="s">
        <v>143</v>
      </c>
      <c r="AU199" s="16" t="s">
        <v>85</v>
      </c>
    </row>
    <row r="200" s="2" customFormat="1">
      <c r="A200" s="39"/>
      <c r="B200" s="40"/>
      <c r="C200" s="41"/>
      <c r="D200" s="250" t="s">
        <v>145</v>
      </c>
      <c r="E200" s="41"/>
      <c r="F200" s="251" t="s">
        <v>704</v>
      </c>
      <c r="G200" s="41"/>
      <c r="H200" s="41"/>
      <c r="I200" s="247"/>
      <c r="J200" s="41"/>
      <c r="K200" s="41"/>
      <c r="L200" s="42"/>
      <c r="M200" s="248"/>
      <c r="N200" s="249"/>
      <c r="O200" s="92"/>
      <c r="P200" s="92"/>
      <c r="Q200" s="92"/>
      <c r="R200" s="92"/>
      <c r="S200" s="92"/>
      <c r="T200" s="93"/>
      <c r="U200" s="39"/>
      <c r="V200" s="39"/>
      <c r="W200" s="39"/>
      <c r="X200" s="39"/>
      <c r="Y200" s="39"/>
      <c r="Z200" s="39"/>
      <c r="AA200" s="39"/>
      <c r="AB200" s="39"/>
      <c r="AC200" s="39"/>
      <c r="AD200" s="39"/>
      <c r="AE200" s="39"/>
      <c r="AT200" s="16" t="s">
        <v>145</v>
      </c>
      <c r="AU200" s="16" t="s">
        <v>85</v>
      </c>
    </row>
    <row r="201" s="2" customFormat="1">
      <c r="A201" s="39"/>
      <c r="B201" s="40"/>
      <c r="C201" s="41"/>
      <c r="D201" s="245" t="s">
        <v>147</v>
      </c>
      <c r="E201" s="41"/>
      <c r="F201" s="252" t="s">
        <v>705</v>
      </c>
      <c r="G201" s="41"/>
      <c r="H201" s="41"/>
      <c r="I201" s="247"/>
      <c r="J201" s="41"/>
      <c r="K201" s="41"/>
      <c r="L201" s="42"/>
      <c r="M201" s="248"/>
      <c r="N201" s="249"/>
      <c r="O201" s="92"/>
      <c r="P201" s="92"/>
      <c r="Q201" s="92"/>
      <c r="R201" s="92"/>
      <c r="S201" s="92"/>
      <c r="T201" s="93"/>
      <c r="U201" s="39"/>
      <c r="V201" s="39"/>
      <c r="W201" s="39"/>
      <c r="X201" s="39"/>
      <c r="Y201" s="39"/>
      <c r="Z201" s="39"/>
      <c r="AA201" s="39"/>
      <c r="AB201" s="39"/>
      <c r="AC201" s="39"/>
      <c r="AD201" s="39"/>
      <c r="AE201" s="39"/>
      <c r="AT201" s="16" t="s">
        <v>147</v>
      </c>
      <c r="AU201" s="16" t="s">
        <v>85</v>
      </c>
    </row>
    <row r="202" s="2" customFormat="1" ht="16.5" customHeight="1">
      <c r="A202" s="39"/>
      <c r="B202" s="40"/>
      <c r="C202" s="264" t="s">
        <v>277</v>
      </c>
      <c r="D202" s="264" t="s">
        <v>278</v>
      </c>
      <c r="E202" s="265" t="s">
        <v>706</v>
      </c>
      <c r="F202" s="266" t="s">
        <v>707</v>
      </c>
      <c r="G202" s="267" t="s">
        <v>140</v>
      </c>
      <c r="H202" s="268">
        <v>67</v>
      </c>
      <c r="I202" s="269"/>
      <c r="J202" s="270">
        <f>ROUND(I202*H202,2)</f>
        <v>0</v>
      </c>
      <c r="K202" s="271"/>
      <c r="L202" s="272"/>
      <c r="M202" s="273" t="s">
        <v>1</v>
      </c>
      <c r="N202" s="274" t="s">
        <v>42</v>
      </c>
      <c r="O202" s="92"/>
      <c r="P202" s="242">
        <f>O202*H202</f>
        <v>0</v>
      </c>
      <c r="Q202" s="242">
        <v>0.0050000000000000001</v>
      </c>
      <c r="R202" s="242">
        <f>Q202*H202</f>
        <v>0.33500000000000002</v>
      </c>
      <c r="S202" s="242">
        <v>0</v>
      </c>
      <c r="T202" s="243">
        <f>S202*H202</f>
        <v>0</v>
      </c>
      <c r="U202" s="39"/>
      <c r="V202" s="39"/>
      <c r="W202" s="39"/>
      <c r="X202" s="39"/>
      <c r="Y202" s="39"/>
      <c r="Z202" s="39"/>
      <c r="AA202" s="39"/>
      <c r="AB202" s="39"/>
      <c r="AC202" s="39"/>
      <c r="AD202" s="39"/>
      <c r="AE202" s="39"/>
      <c r="AR202" s="244" t="s">
        <v>191</v>
      </c>
      <c r="AT202" s="244" t="s">
        <v>278</v>
      </c>
      <c r="AU202" s="244" t="s">
        <v>85</v>
      </c>
      <c r="AY202" s="16" t="s">
        <v>136</v>
      </c>
      <c r="BE202" s="144">
        <f>IF(N202="základní",J202,0)</f>
        <v>0</v>
      </c>
      <c r="BF202" s="144">
        <f>IF(N202="snížená",J202,0)</f>
        <v>0</v>
      </c>
      <c r="BG202" s="144">
        <f>IF(N202="zákl. přenesená",J202,0)</f>
        <v>0</v>
      </c>
      <c r="BH202" s="144">
        <f>IF(N202="sníž. přenesená",J202,0)</f>
        <v>0</v>
      </c>
      <c r="BI202" s="144">
        <f>IF(N202="nulová",J202,0)</f>
        <v>0</v>
      </c>
      <c r="BJ202" s="16" t="s">
        <v>85</v>
      </c>
      <c r="BK202" s="144">
        <f>ROUND(I202*H202,2)</f>
        <v>0</v>
      </c>
      <c r="BL202" s="16" t="s">
        <v>141</v>
      </c>
      <c r="BM202" s="244" t="s">
        <v>708</v>
      </c>
    </row>
    <row r="203" s="2" customFormat="1">
      <c r="A203" s="39"/>
      <c r="B203" s="40"/>
      <c r="C203" s="41"/>
      <c r="D203" s="245" t="s">
        <v>143</v>
      </c>
      <c r="E203" s="41"/>
      <c r="F203" s="246" t="s">
        <v>707</v>
      </c>
      <c r="G203" s="41"/>
      <c r="H203" s="41"/>
      <c r="I203" s="247"/>
      <c r="J203" s="41"/>
      <c r="K203" s="41"/>
      <c r="L203" s="42"/>
      <c r="M203" s="248"/>
      <c r="N203" s="249"/>
      <c r="O203" s="92"/>
      <c r="P203" s="92"/>
      <c r="Q203" s="92"/>
      <c r="R203" s="92"/>
      <c r="S203" s="92"/>
      <c r="T203" s="93"/>
      <c r="U203" s="39"/>
      <c r="V203" s="39"/>
      <c r="W203" s="39"/>
      <c r="X203" s="39"/>
      <c r="Y203" s="39"/>
      <c r="Z203" s="39"/>
      <c r="AA203" s="39"/>
      <c r="AB203" s="39"/>
      <c r="AC203" s="39"/>
      <c r="AD203" s="39"/>
      <c r="AE203" s="39"/>
      <c r="AT203" s="16" t="s">
        <v>143</v>
      </c>
      <c r="AU203" s="16" t="s">
        <v>85</v>
      </c>
    </row>
    <row r="204" s="2" customFormat="1" ht="24.15" customHeight="1">
      <c r="A204" s="39"/>
      <c r="B204" s="40"/>
      <c r="C204" s="232" t="s">
        <v>7</v>
      </c>
      <c r="D204" s="232" t="s">
        <v>137</v>
      </c>
      <c r="E204" s="233" t="s">
        <v>709</v>
      </c>
      <c r="F204" s="234" t="s">
        <v>710</v>
      </c>
      <c r="G204" s="235" t="s">
        <v>140</v>
      </c>
      <c r="H204" s="236">
        <v>67</v>
      </c>
      <c r="I204" s="237"/>
      <c r="J204" s="238">
        <f>ROUND(I204*H204,2)</f>
        <v>0</v>
      </c>
      <c r="K204" s="239"/>
      <c r="L204" s="42"/>
      <c r="M204" s="240" t="s">
        <v>1</v>
      </c>
      <c r="N204" s="241" t="s">
        <v>42</v>
      </c>
      <c r="O204" s="92"/>
      <c r="P204" s="242">
        <f>O204*H204</f>
        <v>0</v>
      </c>
      <c r="Q204" s="242">
        <v>0.0020799999999999998</v>
      </c>
      <c r="R204" s="242">
        <f>Q204*H204</f>
        <v>0.13935999999999998</v>
      </c>
      <c r="S204" s="242">
        <v>0</v>
      </c>
      <c r="T204" s="243">
        <f>S204*H204</f>
        <v>0</v>
      </c>
      <c r="U204" s="39"/>
      <c r="V204" s="39"/>
      <c r="W204" s="39"/>
      <c r="X204" s="39"/>
      <c r="Y204" s="39"/>
      <c r="Z204" s="39"/>
      <c r="AA204" s="39"/>
      <c r="AB204" s="39"/>
      <c r="AC204" s="39"/>
      <c r="AD204" s="39"/>
      <c r="AE204" s="39"/>
      <c r="AR204" s="244" t="s">
        <v>141</v>
      </c>
      <c r="AT204" s="244" t="s">
        <v>137</v>
      </c>
      <c r="AU204" s="244" t="s">
        <v>85</v>
      </c>
      <c r="AY204" s="16" t="s">
        <v>136</v>
      </c>
      <c r="BE204" s="144">
        <f>IF(N204="základní",J204,0)</f>
        <v>0</v>
      </c>
      <c r="BF204" s="144">
        <f>IF(N204="snížená",J204,0)</f>
        <v>0</v>
      </c>
      <c r="BG204" s="144">
        <f>IF(N204="zákl. přenesená",J204,0)</f>
        <v>0</v>
      </c>
      <c r="BH204" s="144">
        <f>IF(N204="sníž. přenesená",J204,0)</f>
        <v>0</v>
      </c>
      <c r="BI204" s="144">
        <f>IF(N204="nulová",J204,0)</f>
        <v>0</v>
      </c>
      <c r="BJ204" s="16" t="s">
        <v>85</v>
      </c>
      <c r="BK204" s="144">
        <f>ROUND(I204*H204,2)</f>
        <v>0</v>
      </c>
      <c r="BL204" s="16" t="s">
        <v>141</v>
      </c>
      <c r="BM204" s="244" t="s">
        <v>711</v>
      </c>
    </row>
    <row r="205" s="2" customFormat="1">
      <c r="A205" s="39"/>
      <c r="B205" s="40"/>
      <c r="C205" s="41"/>
      <c r="D205" s="245" t="s">
        <v>143</v>
      </c>
      <c r="E205" s="41"/>
      <c r="F205" s="246" t="s">
        <v>712</v>
      </c>
      <c r="G205" s="41"/>
      <c r="H205" s="41"/>
      <c r="I205" s="247"/>
      <c r="J205" s="41"/>
      <c r="K205" s="41"/>
      <c r="L205" s="42"/>
      <c r="M205" s="248"/>
      <c r="N205" s="249"/>
      <c r="O205" s="92"/>
      <c r="P205" s="92"/>
      <c r="Q205" s="92"/>
      <c r="R205" s="92"/>
      <c r="S205" s="92"/>
      <c r="T205" s="93"/>
      <c r="U205" s="39"/>
      <c r="V205" s="39"/>
      <c r="W205" s="39"/>
      <c r="X205" s="39"/>
      <c r="Y205" s="39"/>
      <c r="Z205" s="39"/>
      <c r="AA205" s="39"/>
      <c r="AB205" s="39"/>
      <c r="AC205" s="39"/>
      <c r="AD205" s="39"/>
      <c r="AE205" s="39"/>
      <c r="AT205" s="16" t="s">
        <v>143</v>
      </c>
      <c r="AU205" s="16" t="s">
        <v>85</v>
      </c>
    </row>
    <row r="206" s="2" customFormat="1">
      <c r="A206" s="39"/>
      <c r="B206" s="40"/>
      <c r="C206" s="41"/>
      <c r="D206" s="250" t="s">
        <v>145</v>
      </c>
      <c r="E206" s="41"/>
      <c r="F206" s="251" t="s">
        <v>713</v>
      </c>
      <c r="G206" s="41"/>
      <c r="H206" s="41"/>
      <c r="I206" s="247"/>
      <c r="J206" s="41"/>
      <c r="K206" s="41"/>
      <c r="L206" s="42"/>
      <c r="M206" s="248"/>
      <c r="N206" s="249"/>
      <c r="O206" s="92"/>
      <c r="P206" s="92"/>
      <c r="Q206" s="92"/>
      <c r="R206" s="92"/>
      <c r="S206" s="92"/>
      <c r="T206" s="93"/>
      <c r="U206" s="39"/>
      <c r="V206" s="39"/>
      <c r="W206" s="39"/>
      <c r="X206" s="39"/>
      <c r="Y206" s="39"/>
      <c r="Z206" s="39"/>
      <c r="AA206" s="39"/>
      <c r="AB206" s="39"/>
      <c r="AC206" s="39"/>
      <c r="AD206" s="39"/>
      <c r="AE206" s="39"/>
      <c r="AT206" s="16" t="s">
        <v>145</v>
      </c>
      <c r="AU206" s="16" t="s">
        <v>85</v>
      </c>
    </row>
    <row r="207" s="2" customFormat="1">
      <c r="A207" s="39"/>
      <c r="B207" s="40"/>
      <c r="C207" s="41"/>
      <c r="D207" s="245" t="s">
        <v>147</v>
      </c>
      <c r="E207" s="41"/>
      <c r="F207" s="252" t="s">
        <v>714</v>
      </c>
      <c r="G207" s="41"/>
      <c r="H207" s="41"/>
      <c r="I207" s="247"/>
      <c r="J207" s="41"/>
      <c r="K207" s="41"/>
      <c r="L207" s="42"/>
      <c r="M207" s="248"/>
      <c r="N207" s="249"/>
      <c r="O207" s="92"/>
      <c r="P207" s="92"/>
      <c r="Q207" s="92"/>
      <c r="R207" s="92"/>
      <c r="S207" s="92"/>
      <c r="T207" s="93"/>
      <c r="U207" s="39"/>
      <c r="V207" s="39"/>
      <c r="W207" s="39"/>
      <c r="X207" s="39"/>
      <c r="Y207" s="39"/>
      <c r="Z207" s="39"/>
      <c r="AA207" s="39"/>
      <c r="AB207" s="39"/>
      <c r="AC207" s="39"/>
      <c r="AD207" s="39"/>
      <c r="AE207" s="39"/>
      <c r="AT207" s="16" t="s">
        <v>147</v>
      </c>
      <c r="AU207" s="16" t="s">
        <v>85</v>
      </c>
    </row>
    <row r="208" s="2" customFormat="1" ht="24.15" customHeight="1">
      <c r="A208" s="39"/>
      <c r="B208" s="40"/>
      <c r="C208" s="232" t="s">
        <v>290</v>
      </c>
      <c r="D208" s="232" t="s">
        <v>137</v>
      </c>
      <c r="E208" s="233" t="s">
        <v>715</v>
      </c>
      <c r="F208" s="234" t="s">
        <v>716</v>
      </c>
      <c r="G208" s="235" t="s">
        <v>140</v>
      </c>
      <c r="H208" s="236">
        <v>67</v>
      </c>
      <c r="I208" s="237"/>
      <c r="J208" s="238">
        <f>ROUND(I208*H208,2)</f>
        <v>0</v>
      </c>
      <c r="K208" s="239"/>
      <c r="L208" s="42"/>
      <c r="M208" s="240" t="s">
        <v>1</v>
      </c>
      <c r="N208" s="241" t="s">
        <v>42</v>
      </c>
      <c r="O208" s="92"/>
      <c r="P208" s="242">
        <f>O208*H208</f>
        <v>0</v>
      </c>
      <c r="Q208" s="242">
        <v>0</v>
      </c>
      <c r="R208" s="242">
        <f>Q208*H208</f>
        <v>0</v>
      </c>
      <c r="S208" s="242">
        <v>0</v>
      </c>
      <c r="T208" s="243">
        <f>S208*H208</f>
        <v>0</v>
      </c>
      <c r="U208" s="39"/>
      <c r="V208" s="39"/>
      <c r="W208" s="39"/>
      <c r="X208" s="39"/>
      <c r="Y208" s="39"/>
      <c r="Z208" s="39"/>
      <c r="AA208" s="39"/>
      <c r="AB208" s="39"/>
      <c r="AC208" s="39"/>
      <c r="AD208" s="39"/>
      <c r="AE208" s="39"/>
      <c r="AR208" s="244" t="s">
        <v>141</v>
      </c>
      <c r="AT208" s="244" t="s">
        <v>137</v>
      </c>
      <c r="AU208" s="244" t="s">
        <v>85</v>
      </c>
      <c r="AY208" s="16" t="s">
        <v>136</v>
      </c>
      <c r="BE208" s="144">
        <f>IF(N208="základní",J208,0)</f>
        <v>0</v>
      </c>
      <c r="BF208" s="144">
        <f>IF(N208="snížená",J208,0)</f>
        <v>0</v>
      </c>
      <c r="BG208" s="144">
        <f>IF(N208="zákl. přenesená",J208,0)</f>
        <v>0</v>
      </c>
      <c r="BH208" s="144">
        <f>IF(N208="sníž. přenesená",J208,0)</f>
        <v>0</v>
      </c>
      <c r="BI208" s="144">
        <f>IF(N208="nulová",J208,0)</f>
        <v>0</v>
      </c>
      <c r="BJ208" s="16" t="s">
        <v>85</v>
      </c>
      <c r="BK208" s="144">
        <f>ROUND(I208*H208,2)</f>
        <v>0</v>
      </c>
      <c r="BL208" s="16" t="s">
        <v>141</v>
      </c>
      <c r="BM208" s="244" t="s">
        <v>717</v>
      </c>
    </row>
    <row r="209" s="2" customFormat="1">
      <c r="A209" s="39"/>
      <c r="B209" s="40"/>
      <c r="C209" s="41"/>
      <c r="D209" s="245" t="s">
        <v>143</v>
      </c>
      <c r="E209" s="41"/>
      <c r="F209" s="246" t="s">
        <v>718</v>
      </c>
      <c r="G209" s="41"/>
      <c r="H209" s="41"/>
      <c r="I209" s="247"/>
      <c r="J209" s="41"/>
      <c r="K209" s="41"/>
      <c r="L209" s="42"/>
      <c r="M209" s="248"/>
      <c r="N209" s="249"/>
      <c r="O209" s="92"/>
      <c r="P209" s="92"/>
      <c r="Q209" s="92"/>
      <c r="R209" s="92"/>
      <c r="S209" s="92"/>
      <c r="T209" s="93"/>
      <c r="U209" s="39"/>
      <c r="V209" s="39"/>
      <c r="W209" s="39"/>
      <c r="X209" s="39"/>
      <c r="Y209" s="39"/>
      <c r="Z209" s="39"/>
      <c r="AA209" s="39"/>
      <c r="AB209" s="39"/>
      <c r="AC209" s="39"/>
      <c r="AD209" s="39"/>
      <c r="AE209" s="39"/>
      <c r="AT209" s="16" t="s">
        <v>143</v>
      </c>
      <c r="AU209" s="16" t="s">
        <v>85</v>
      </c>
    </row>
    <row r="210" s="2" customFormat="1">
      <c r="A210" s="39"/>
      <c r="B210" s="40"/>
      <c r="C210" s="41"/>
      <c r="D210" s="250" t="s">
        <v>145</v>
      </c>
      <c r="E210" s="41"/>
      <c r="F210" s="251" t="s">
        <v>719</v>
      </c>
      <c r="G210" s="41"/>
      <c r="H210" s="41"/>
      <c r="I210" s="247"/>
      <c r="J210" s="41"/>
      <c r="K210" s="41"/>
      <c r="L210" s="42"/>
      <c r="M210" s="248"/>
      <c r="N210" s="249"/>
      <c r="O210" s="92"/>
      <c r="P210" s="92"/>
      <c r="Q210" s="92"/>
      <c r="R210" s="92"/>
      <c r="S210" s="92"/>
      <c r="T210" s="93"/>
      <c r="U210" s="39"/>
      <c r="V210" s="39"/>
      <c r="W210" s="39"/>
      <c r="X210" s="39"/>
      <c r="Y210" s="39"/>
      <c r="Z210" s="39"/>
      <c r="AA210" s="39"/>
      <c r="AB210" s="39"/>
      <c r="AC210" s="39"/>
      <c r="AD210" s="39"/>
      <c r="AE210" s="39"/>
      <c r="AT210" s="16" t="s">
        <v>145</v>
      </c>
      <c r="AU210" s="16" t="s">
        <v>85</v>
      </c>
    </row>
    <row r="211" s="2" customFormat="1">
      <c r="A211" s="39"/>
      <c r="B211" s="40"/>
      <c r="C211" s="41"/>
      <c r="D211" s="245" t="s">
        <v>147</v>
      </c>
      <c r="E211" s="41"/>
      <c r="F211" s="252" t="s">
        <v>714</v>
      </c>
      <c r="G211" s="41"/>
      <c r="H211" s="41"/>
      <c r="I211" s="247"/>
      <c r="J211" s="41"/>
      <c r="K211" s="41"/>
      <c r="L211" s="42"/>
      <c r="M211" s="248"/>
      <c r="N211" s="249"/>
      <c r="O211" s="92"/>
      <c r="P211" s="92"/>
      <c r="Q211" s="92"/>
      <c r="R211" s="92"/>
      <c r="S211" s="92"/>
      <c r="T211" s="93"/>
      <c r="U211" s="39"/>
      <c r="V211" s="39"/>
      <c r="W211" s="39"/>
      <c r="X211" s="39"/>
      <c r="Y211" s="39"/>
      <c r="Z211" s="39"/>
      <c r="AA211" s="39"/>
      <c r="AB211" s="39"/>
      <c r="AC211" s="39"/>
      <c r="AD211" s="39"/>
      <c r="AE211" s="39"/>
      <c r="AT211" s="16" t="s">
        <v>147</v>
      </c>
      <c r="AU211" s="16" t="s">
        <v>85</v>
      </c>
    </row>
    <row r="212" s="2" customFormat="1" ht="21.75" customHeight="1">
      <c r="A212" s="39"/>
      <c r="B212" s="40"/>
      <c r="C212" s="264" t="s">
        <v>297</v>
      </c>
      <c r="D212" s="264" t="s">
        <v>278</v>
      </c>
      <c r="E212" s="265" t="s">
        <v>720</v>
      </c>
      <c r="F212" s="266" t="s">
        <v>721</v>
      </c>
      <c r="G212" s="267" t="s">
        <v>140</v>
      </c>
      <c r="H212" s="268">
        <v>134</v>
      </c>
      <c r="I212" s="269"/>
      <c r="J212" s="270">
        <f>ROUND(I212*H212,2)</f>
        <v>0</v>
      </c>
      <c r="K212" s="271"/>
      <c r="L212" s="272"/>
      <c r="M212" s="273" t="s">
        <v>1</v>
      </c>
      <c r="N212" s="274" t="s">
        <v>42</v>
      </c>
      <c r="O212" s="92"/>
      <c r="P212" s="242">
        <f>O212*H212</f>
        <v>0</v>
      </c>
      <c r="Q212" s="242">
        <v>0.0047200000000000002</v>
      </c>
      <c r="R212" s="242">
        <f>Q212*H212</f>
        <v>0.63248000000000004</v>
      </c>
      <c r="S212" s="242">
        <v>0</v>
      </c>
      <c r="T212" s="243">
        <f>S212*H212</f>
        <v>0</v>
      </c>
      <c r="U212" s="39"/>
      <c r="V212" s="39"/>
      <c r="W212" s="39"/>
      <c r="X212" s="39"/>
      <c r="Y212" s="39"/>
      <c r="Z212" s="39"/>
      <c r="AA212" s="39"/>
      <c r="AB212" s="39"/>
      <c r="AC212" s="39"/>
      <c r="AD212" s="39"/>
      <c r="AE212" s="39"/>
      <c r="AR212" s="244" t="s">
        <v>191</v>
      </c>
      <c r="AT212" s="244" t="s">
        <v>278</v>
      </c>
      <c r="AU212" s="244" t="s">
        <v>85</v>
      </c>
      <c r="AY212" s="16" t="s">
        <v>136</v>
      </c>
      <c r="BE212" s="144">
        <f>IF(N212="základní",J212,0)</f>
        <v>0</v>
      </c>
      <c r="BF212" s="144">
        <f>IF(N212="snížená",J212,0)</f>
        <v>0</v>
      </c>
      <c r="BG212" s="144">
        <f>IF(N212="zákl. přenesená",J212,0)</f>
        <v>0</v>
      </c>
      <c r="BH212" s="144">
        <f>IF(N212="sníž. přenesená",J212,0)</f>
        <v>0</v>
      </c>
      <c r="BI212" s="144">
        <f>IF(N212="nulová",J212,0)</f>
        <v>0</v>
      </c>
      <c r="BJ212" s="16" t="s">
        <v>85</v>
      </c>
      <c r="BK212" s="144">
        <f>ROUND(I212*H212,2)</f>
        <v>0</v>
      </c>
      <c r="BL212" s="16" t="s">
        <v>141</v>
      </c>
      <c r="BM212" s="244" t="s">
        <v>722</v>
      </c>
    </row>
    <row r="213" s="2" customFormat="1">
      <c r="A213" s="39"/>
      <c r="B213" s="40"/>
      <c r="C213" s="41"/>
      <c r="D213" s="245" t="s">
        <v>143</v>
      </c>
      <c r="E213" s="41"/>
      <c r="F213" s="246" t="s">
        <v>721</v>
      </c>
      <c r="G213" s="41"/>
      <c r="H213" s="41"/>
      <c r="I213" s="247"/>
      <c r="J213" s="41"/>
      <c r="K213" s="41"/>
      <c r="L213" s="42"/>
      <c r="M213" s="248"/>
      <c r="N213" s="249"/>
      <c r="O213" s="92"/>
      <c r="P213" s="92"/>
      <c r="Q213" s="92"/>
      <c r="R213" s="92"/>
      <c r="S213" s="92"/>
      <c r="T213" s="93"/>
      <c r="U213" s="39"/>
      <c r="V213" s="39"/>
      <c r="W213" s="39"/>
      <c r="X213" s="39"/>
      <c r="Y213" s="39"/>
      <c r="Z213" s="39"/>
      <c r="AA213" s="39"/>
      <c r="AB213" s="39"/>
      <c r="AC213" s="39"/>
      <c r="AD213" s="39"/>
      <c r="AE213" s="39"/>
      <c r="AT213" s="16" t="s">
        <v>143</v>
      </c>
      <c r="AU213" s="16" t="s">
        <v>85</v>
      </c>
    </row>
    <row r="214" s="2" customFormat="1" ht="21.75" customHeight="1">
      <c r="A214" s="39"/>
      <c r="B214" s="40"/>
      <c r="C214" s="232" t="s">
        <v>303</v>
      </c>
      <c r="D214" s="232" t="s">
        <v>137</v>
      </c>
      <c r="E214" s="233" t="s">
        <v>723</v>
      </c>
      <c r="F214" s="234" t="s">
        <v>724</v>
      </c>
      <c r="G214" s="235" t="s">
        <v>171</v>
      </c>
      <c r="H214" s="236">
        <v>16.75</v>
      </c>
      <c r="I214" s="237"/>
      <c r="J214" s="238">
        <f>ROUND(I214*H214,2)</f>
        <v>0</v>
      </c>
      <c r="K214" s="239"/>
      <c r="L214" s="42"/>
      <c r="M214" s="240" t="s">
        <v>1</v>
      </c>
      <c r="N214" s="241" t="s">
        <v>42</v>
      </c>
      <c r="O214" s="92"/>
      <c r="P214" s="242">
        <f>O214*H214</f>
        <v>0</v>
      </c>
      <c r="Q214" s="242">
        <v>0</v>
      </c>
      <c r="R214" s="242">
        <f>Q214*H214</f>
        <v>0</v>
      </c>
      <c r="S214" s="242">
        <v>0</v>
      </c>
      <c r="T214" s="243">
        <f>S214*H214</f>
        <v>0</v>
      </c>
      <c r="U214" s="39"/>
      <c r="V214" s="39"/>
      <c r="W214" s="39"/>
      <c r="X214" s="39"/>
      <c r="Y214" s="39"/>
      <c r="Z214" s="39"/>
      <c r="AA214" s="39"/>
      <c r="AB214" s="39"/>
      <c r="AC214" s="39"/>
      <c r="AD214" s="39"/>
      <c r="AE214" s="39"/>
      <c r="AR214" s="244" t="s">
        <v>141</v>
      </c>
      <c r="AT214" s="244" t="s">
        <v>137</v>
      </c>
      <c r="AU214" s="244" t="s">
        <v>85</v>
      </c>
      <c r="AY214" s="16" t="s">
        <v>136</v>
      </c>
      <c r="BE214" s="144">
        <f>IF(N214="základní",J214,0)</f>
        <v>0</v>
      </c>
      <c r="BF214" s="144">
        <f>IF(N214="snížená",J214,0)</f>
        <v>0</v>
      </c>
      <c r="BG214" s="144">
        <f>IF(N214="zákl. přenesená",J214,0)</f>
        <v>0</v>
      </c>
      <c r="BH214" s="144">
        <f>IF(N214="sníž. přenesená",J214,0)</f>
        <v>0</v>
      </c>
      <c r="BI214" s="144">
        <f>IF(N214="nulová",J214,0)</f>
        <v>0</v>
      </c>
      <c r="BJ214" s="16" t="s">
        <v>85</v>
      </c>
      <c r="BK214" s="144">
        <f>ROUND(I214*H214,2)</f>
        <v>0</v>
      </c>
      <c r="BL214" s="16" t="s">
        <v>141</v>
      </c>
      <c r="BM214" s="244" t="s">
        <v>725</v>
      </c>
    </row>
    <row r="215" s="2" customFormat="1">
      <c r="A215" s="39"/>
      <c r="B215" s="40"/>
      <c r="C215" s="41"/>
      <c r="D215" s="245" t="s">
        <v>143</v>
      </c>
      <c r="E215" s="41"/>
      <c r="F215" s="246" t="s">
        <v>726</v>
      </c>
      <c r="G215" s="41"/>
      <c r="H215" s="41"/>
      <c r="I215" s="247"/>
      <c r="J215" s="41"/>
      <c r="K215" s="41"/>
      <c r="L215" s="42"/>
      <c r="M215" s="248"/>
      <c r="N215" s="249"/>
      <c r="O215" s="92"/>
      <c r="P215" s="92"/>
      <c r="Q215" s="92"/>
      <c r="R215" s="92"/>
      <c r="S215" s="92"/>
      <c r="T215" s="93"/>
      <c r="U215" s="39"/>
      <c r="V215" s="39"/>
      <c r="W215" s="39"/>
      <c r="X215" s="39"/>
      <c r="Y215" s="39"/>
      <c r="Z215" s="39"/>
      <c r="AA215" s="39"/>
      <c r="AB215" s="39"/>
      <c r="AC215" s="39"/>
      <c r="AD215" s="39"/>
      <c r="AE215" s="39"/>
      <c r="AT215" s="16" t="s">
        <v>143</v>
      </c>
      <c r="AU215" s="16" t="s">
        <v>85</v>
      </c>
    </row>
    <row r="216" s="2" customFormat="1">
      <c r="A216" s="39"/>
      <c r="B216" s="40"/>
      <c r="C216" s="41"/>
      <c r="D216" s="250" t="s">
        <v>145</v>
      </c>
      <c r="E216" s="41"/>
      <c r="F216" s="251" t="s">
        <v>727</v>
      </c>
      <c r="G216" s="41"/>
      <c r="H216" s="41"/>
      <c r="I216" s="247"/>
      <c r="J216" s="41"/>
      <c r="K216" s="41"/>
      <c r="L216" s="42"/>
      <c r="M216" s="248"/>
      <c r="N216" s="249"/>
      <c r="O216" s="92"/>
      <c r="P216" s="92"/>
      <c r="Q216" s="92"/>
      <c r="R216" s="92"/>
      <c r="S216" s="92"/>
      <c r="T216" s="93"/>
      <c r="U216" s="39"/>
      <c r="V216" s="39"/>
      <c r="W216" s="39"/>
      <c r="X216" s="39"/>
      <c r="Y216" s="39"/>
      <c r="Z216" s="39"/>
      <c r="AA216" s="39"/>
      <c r="AB216" s="39"/>
      <c r="AC216" s="39"/>
      <c r="AD216" s="39"/>
      <c r="AE216" s="39"/>
      <c r="AT216" s="16" t="s">
        <v>145</v>
      </c>
      <c r="AU216" s="16" t="s">
        <v>85</v>
      </c>
    </row>
    <row r="217" s="2" customFormat="1">
      <c r="A217" s="39"/>
      <c r="B217" s="40"/>
      <c r="C217" s="41"/>
      <c r="D217" s="245" t="s">
        <v>147</v>
      </c>
      <c r="E217" s="41"/>
      <c r="F217" s="252" t="s">
        <v>728</v>
      </c>
      <c r="G217" s="41"/>
      <c r="H217" s="41"/>
      <c r="I217" s="247"/>
      <c r="J217" s="41"/>
      <c r="K217" s="41"/>
      <c r="L217" s="42"/>
      <c r="M217" s="248"/>
      <c r="N217" s="249"/>
      <c r="O217" s="92"/>
      <c r="P217" s="92"/>
      <c r="Q217" s="92"/>
      <c r="R217" s="92"/>
      <c r="S217" s="92"/>
      <c r="T217" s="93"/>
      <c r="U217" s="39"/>
      <c r="V217" s="39"/>
      <c r="W217" s="39"/>
      <c r="X217" s="39"/>
      <c r="Y217" s="39"/>
      <c r="Z217" s="39"/>
      <c r="AA217" s="39"/>
      <c r="AB217" s="39"/>
      <c r="AC217" s="39"/>
      <c r="AD217" s="39"/>
      <c r="AE217" s="39"/>
      <c r="AT217" s="16" t="s">
        <v>147</v>
      </c>
      <c r="AU217" s="16" t="s">
        <v>85</v>
      </c>
    </row>
    <row r="218" s="2" customFormat="1" ht="16.5" customHeight="1">
      <c r="A218" s="39"/>
      <c r="B218" s="40"/>
      <c r="C218" s="264" t="s">
        <v>311</v>
      </c>
      <c r="D218" s="264" t="s">
        <v>278</v>
      </c>
      <c r="E218" s="265" t="s">
        <v>729</v>
      </c>
      <c r="F218" s="266" t="s">
        <v>730</v>
      </c>
      <c r="G218" s="267" t="s">
        <v>186</v>
      </c>
      <c r="H218" s="268">
        <v>1.675</v>
      </c>
      <c r="I218" s="269"/>
      <c r="J218" s="270">
        <f>ROUND(I218*H218,2)</f>
        <v>0</v>
      </c>
      <c r="K218" s="271"/>
      <c r="L218" s="272"/>
      <c r="M218" s="273" t="s">
        <v>1</v>
      </c>
      <c r="N218" s="274" t="s">
        <v>42</v>
      </c>
      <c r="O218" s="92"/>
      <c r="P218" s="242">
        <f>O218*H218</f>
        <v>0</v>
      </c>
      <c r="Q218" s="242">
        <v>0.20000000000000001</v>
      </c>
      <c r="R218" s="242">
        <f>Q218*H218</f>
        <v>0.33500000000000002</v>
      </c>
      <c r="S218" s="242">
        <v>0</v>
      </c>
      <c r="T218" s="243">
        <f>S218*H218</f>
        <v>0</v>
      </c>
      <c r="U218" s="39"/>
      <c r="V218" s="39"/>
      <c r="W218" s="39"/>
      <c r="X218" s="39"/>
      <c r="Y218" s="39"/>
      <c r="Z218" s="39"/>
      <c r="AA218" s="39"/>
      <c r="AB218" s="39"/>
      <c r="AC218" s="39"/>
      <c r="AD218" s="39"/>
      <c r="AE218" s="39"/>
      <c r="AR218" s="244" t="s">
        <v>191</v>
      </c>
      <c r="AT218" s="244" t="s">
        <v>278</v>
      </c>
      <c r="AU218" s="244" t="s">
        <v>85</v>
      </c>
      <c r="AY218" s="16" t="s">
        <v>136</v>
      </c>
      <c r="BE218" s="144">
        <f>IF(N218="základní",J218,0)</f>
        <v>0</v>
      </c>
      <c r="BF218" s="144">
        <f>IF(N218="snížená",J218,0)</f>
        <v>0</v>
      </c>
      <c r="BG218" s="144">
        <f>IF(N218="zákl. přenesená",J218,0)</f>
        <v>0</v>
      </c>
      <c r="BH218" s="144">
        <f>IF(N218="sníž. přenesená",J218,0)</f>
        <v>0</v>
      </c>
      <c r="BI218" s="144">
        <f>IF(N218="nulová",J218,0)</f>
        <v>0</v>
      </c>
      <c r="BJ218" s="16" t="s">
        <v>85</v>
      </c>
      <c r="BK218" s="144">
        <f>ROUND(I218*H218,2)</f>
        <v>0</v>
      </c>
      <c r="BL218" s="16" t="s">
        <v>141</v>
      </c>
      <c r="BM218" s="244" t="s">
        <v>731</v>
      </c>
    </row>
    <row r="219" s="2" customFormat="1">
      <c r="A219" s="39"/>
      <c r="B219" s="40"/>
      <c r="C219" s="41"/>
      <c r="D219" s="245" t="s">
        <v>143</v>
      </c>
      <c r="E219" s="41"/>
      <c r="F219" s="246" t="s">
        <v>730</v>
      </c>
      <c r="G219" s="41"/>
      <c r="H219" s="41"/>
      <c r="I219" s="247"/>
      <c r="J219" s="41"/>
      <c r="K219" s="41"/>
      <c r="L219" s="42"/>
      <c r="M219" s="248"/>
      <c r="N219" s="249"/>
      <c r="O219" s="92"/>
      <c r="P219" s="92"/>
      <c r="Q219" s="92"/>
      <c r="R219" s="92"/>
      <c r="S219" s="92"/>
      <c r="T219" s="93"/>
      <c r="U219" s="39"/>
      <c r="V219" s="39"/>
      <c r="W219" s="39"/>
      <c r="X219" s="39"/>
      <c r="Y219" s="39"/>
      <c r="Z219" s="39"/>
      <c r="AA219" s="39"/>
      <c r="AB219" s="39"/>
      <c r="AC219" s="39"/>
      <c r="AD219" s="39"/>
      <c r="AE219" s="39"/>
      <c r="AT219" s="16" t="s">
        <v>143</v>
      </c>
      <c r="AU219" s="16" t="s">
        <v>85</v>
      </c>
    </row>
    <row r="220" s="2" customFormat="1" ht="16.5" customHeight="1">
      <c r="A220" s="39"/>
      <c r="B220" s="40"/>
      <c r="C220" s="232" t="s">
        <v>318</v>
      </c>
      <c r="D220" s="232" t="s">
        <v>137</v>
      </c>
      <c r="E220" s="233" t="s">
        <v>732</v>
      </c>
      <c r="F220" s="234" t="s">
        <v>733</v>
      </c>
      <c r="G220" s="235" t="s">
        <v>186</v>
      </c>
      <c r="H220" s="236">
        <v>0.67000000000000004</v>
      </c>
      <c r="I220" s="237"/>
      <c r="J220" s="238">
        <f>ROUND(I220*H220,2)</f>
        <v>0</v>
      </c>
      <c r="K220" s="239"/>
      <c r="L220" s="42"/>
      <c r="M220" s="240" t="s">
        <v>1</v>
      </c>
      <c r="N220" s="241" t="s">
        <v>42</v>
      </c>
      <c r="O220" s="92"/>
      <c r="P220" s="242">
        <f>O220*H220</f>
        <v>0</v>
      </c>
      <c r="Q220" s="242">
        <v>0</v>
      </c>
      <c r="R220" s="242">
        <f>Q220*H220</f>
        <v>0</v>
      </c>
      <c r="S220" s="242">
        <v>0</v>
      </c>
      <c r="T220" s="243">
        <f>S220*H220</f>
        <v>0</v>
      </c>
      <c r="U220" s="39"/>
      <c r="V220" s="39"/>
      <c r="W220" s="39"/>
      <c r="X220" s="39"/>
      <c r="Y220" s="39"/>
      <c r="Z220" s="39"/>
      <c r="AA220" s="39"/>
      <c r="AB220" s="39"/>
      <c r="AC220" s="39"/>
      <c r="AD220" s="39"/>
      <c r="AE220" s="39"/>
      <c r="AR220" s="244" t="s">
        <v>141</v>
      </c>
      <c r="AT220" s="244" t="s">
        <v>137</v>
      </c>
      <c r="AU220" s="244" t="s">
        <v>85</v>
      </c>
      <c r="AY220" s="16" t="s">
        <v>136</v>
      </c>
      <c r="BE220" s="144">
        <f>IF(N220="základní",J220,0)</f>
        <v>0</v>
      </c>
      <c r="BF220" s="144">
        <f>IF(N220="snížená",J220,0)</f>
        <v>0</v>
      </c>
      <c r="BG220" s="144">
        <f>IF(N220="zákl. přenesená",J220,0)</f>
        <v>0</v>
      </c>
      <c r="BH220" s="144">
        <f>IF(N220="sníž. přenesená",J220,0)</f>
        <v>0</v>
      </c>
      <c r="BI220" s="144">
        <f>IF(N220="nulová",J220,0)</f>
        <v>0</v>
      </c>
      <c r="BJ220" s="16" t="s">
        <v>85</v>
      </c>
      <c r="BK220" s="144">
        <f>ROUND(I220*H220,2)</f>
        <v>0</v>
      </c>
      <c r="BL220" s="16" t="s">
        <v>141</v>
      </c>
      <c r="BM220" s="244" t="s">
        <v>734</v>
      </c>
    </row>
    <row r="221" s="2" customFormat="1">
      <c r="A221" s="39"/>
      <c r="B221" s="40"/>
      <c r="C221" s="41"/>
      <c r="D221" s="245" t="s">
        <v>143</v>
      </c>
      <c r="E221" s="41"/>
      <c r="F221" s="246" t="s">
        <v>735</v>
      </c>
      <c r="G221" s="41"/>
      <c r="H221" s="41"/>
      <c r="I221" s="247"/>
      <c r="J221" s="41"/>
      <c r="K221" s="41"/>
      <c r="L221" s="42"/>
      <c r="M221" s="248"/>
      <c r="N221" s="249"/>
      <c r="O221" s="92"/>
      <c r="P221" s="92"/>
      <c r="Q221" s="92"/>
      <c r="R221" s="92"/>
      <c r="S221" s="92"/>
      <c r="T221" s="93"/>
      <c r="U221" s="39"/>
      <c r="V221" s="39"/>
      <c r="W221" s="39"/>
      <c r="X221" s="39"/>
      <c r="Y221" s="39"/>
      <c r="Z221" s="39"/>
      <c r="AA221" s="39"/>
      <c r="AB221" s="39"/>
      <c r="AC221" s="39"/>
      <c r="AD221" s="39"/>
      <c r="AE221" s="39"/>
      <c r="AT221" s="16" t="s">
        <v>143</v>
      </c>
      <c r="AU221" s="16" t="s">
        <v>85</v>
      </c>
    </row>
    <row r="222" s="2" customFormat="1">
      <c r="A222" s="39"/>
      <c r="B222" s="40"/>
      <c r="C222" s="41"/>
      <c r="D222" s="250" t="s">
        <v>145</v>
      </c>
      <c r="E222" s="41"/>
      <c r="F222" s="251" t="s">
        <v>736</v>
      </c>
      <c r="G222" s="41"/>
      <c r="H222" s="41"/>
      <c r="I222" s="247"/>
      <c r="J222" s="41"/>
      <c r="K222" s="41"/>
      <c r="L222" s="42"/>
      <c r="M222" s="248"/>
      <c r="N222" s="249"/>
      <c r="O222" s="92"/>
      <c r="P222" s="92"/>
      <c r="Q222" s="92"/>
      <c r="R222" s="92"/>
      <c r="S222" s="92"/>
      <c r="T222" s="93"/>
      <c r="U222" s="39"/>
      <c r="V222" s="39"/>
      <c r="W222" s="39"/>
      <c r="X222" s="39"/>
      <c r="Y222" s="39"/>
      <c r="Z222" s="39"/>
      <c r="AA222" s="39"/>
      <c r="AB222" s="39"/>
      <c r="AC222" s="39"/>
      <c r="AD222" s="39"/>
      <c r="AE222" s="39"/>
      <c r="AT222" s="16" t="s">
        <v>145</v>
      </c>
      <c r="AU222" s="16" t="s">
        <v>85</v>
      </c>
    </row>
    <row r="223" s="2" customFormat="1" ht="21.75" customHeight="1">
      <c r="A223" s="39"/>
      <c r="B223" s="40"/>
      <c r="C223" s="232" t="s">
        <v>325</v>
      </c>
      <c r="D223" s="232" t="s">
        <v>137</v>
      </c>
      <c r="E223" s="233" t="s">
        <v>737</v>
      </c>
      <c r="F223" s="234" t="s">
        <v>738</v>
      </c>
      <c r="G223" s="235" t="s">
        <v>186</v>
      </c>
      <c r="H223" s="236">
        <v>0.67000000000000004</v>
      </c>
      <c r="I223" s="237"/>
      <c r="J223" s="238">
        <f>ROUND(I223*H223,2)</f>
        <v>0</v>
      </c>
      <c r="K223" s="239"/>
      <c r="L223" s="42"/>
      <c r="M223" s="240" t="s">
        <v>1</v>
      </c>
      <c r="N223" s="241" t="s">
        <v>42</v>
      </c>
      <c r="O223" s="92"/>
      <c r="P223" s="242">
        <f>O223*H223</f>
        <v>0</v>
      </c>
      <c r="Q223" s="242">
        <v>0</v>
      </c>
      <c r="R223" s="242">
        <f>Q223*H223</f>
        <v>0</v>
      </c>
      <c r="S223" s="242">
        <v>0</v>
      </c>
      <c r="T223" s="243">
        <f>S223*H223</f>
        <v>0</v>
      </c>
      <c r="U223" s="39"/>
      <c r="V223" s="39"/>
      <c r="W223" s="39"/>
      <c r="X223" s="39"/>
      <c r="Y223" s="39"/>
      <c r="Z223" s="39"/>
      <c r="AA223" s="39"/>
      <c r="AB223" s="39"/>
      <c r="AC223" s="39"/>
      <c r="AD223" s="39"/>
      <c r="AE223" s="39"/>
      <c r="AR223" s="244" t="s">
        <v>141</v>
      </c>
      <c r="AT223" s="244" t="s">
        <v>137</v>
      </c>
      <c r="AU223" s="244" t="s">
        <v>85</v>
      </c>
      <c r="AY223" s="16" t="s">
        <v>136</v>
      </c>
      <c r="BE223" s="144">
        <f>IF(N223="základní",J223,0)</f>
        <v>0</v>
      </c>
      <c r="BF223" s="144">
        <f>IF(N223="snížená",J223,0)</f>
        <v>0</v>
      </c>
      <c r="BG223" s="144">
        <f>IF(N223="zákl. přenesená",J223,0)</f>
        <v>0</v>
      </c>
      <c r="BH223" s="144">
        <f>IF(N223="sníž. přenesená",J223,0)</f>
        <v>0</v>
      </c>
      <c r="BI223" s="144">
        <f>IF(N223="nulová",J223,0)</f>
        <v>0</v>
      </c>
      <c r="BJ223" s="16" t="s">
        <v>85</v>
      </c>
      <c r="BK223" s="144">
        <f>ROUND(I223*H223,2)</f>
        <v>0</v>
      </c>
      <c r="BL223" s="16" t="s">
        <v>141</v>
      </c>
      <c r="BM223" s="244" t="s">
        <v>739</v>
      </c>
    </row>
    <row r="224" s="2" customFormat="1">
      <c r="A224" s="39"/>
      <c r="B224" s="40"/>
      <c r="C224" s="41"/>
      <c r="D224" s="245" t="s">
        <v>143</v>
      </c>
      <c r="E224" s="41"/>
      <c r="F224" s="246" t="s">
        <v>740</v>
      </c>
      <c r="G224" s="41"/>
      <c r="H224" s="41"/>
      <c r="I224" s="247"/>
      <c r="J224" s="41"/>
      <c r="K224" s="41"/>
      <c r="L224" s="42"/>
      <c r="M224" s="248"/>
      <c r="N224" s="249"/>
      <c r="O224" s="92"/>
      <c r="P224" s="92"/>
      <c r="Q224" s="92"/>
      <c r="R224" s="92"/>
      <c r="S224" s="92"/>
      <c r="T224" s="93"/>
      <c r="U224" s="39"/>
      <c r="V224" s="39"/>
      <c r="W224" s="39"/>
      <c r="X224" s="39"/>
      <c r="Y224" s="39"/>
      <c r="Z224" s="39"/>
      <c r="AA224" s="39"/>
      <c r="AB224" s="39"/>
      <c r="AC224" s="39"/>
      <c r="AD224" s="39"/>
      <c r="AE224" s="39"/>
      <c r="AT224" s="16" t="s">
        <v>143</v>
      </c>
      <c r="AU224" s="16" t="s">
        <v>85</v>
      </c>
    </row>
    <row r="225" s="2" customFormat="1">
      <c r="A225" s="39"/>
      <c r="B225" s="40"/>
      <c r="C225" s="41"/>
      <c r="D225" s="250" t="s">
        <v>145</v>
      </c>
      <c r="E225" s="41"/>
      <c r="F225" s="251" t="s">
        <v>741</v>
      </c>
      <c r="G225" s="41"/>
      <c r="H225" s="41"/>
      <c r="I225" s="247"/>
      <c r="J225" s="41"/>
      <c r="K225" s="41"/>
      <c r="L225" s="42"/>
      <c r="M225" s="248"/>
      <c r="N225" s="249"/>
      <c r="O225" s="92"/>
      <c r="P225" s="92"/>
      <c r="Q225" s="92"/>
      <c r="R225" s="92"/>
      <c r="S225" s="92"/>
      <c r="T225" s="93"/>
      <c r="U225" s="39"/>
      <c r="V225" s="39"/>
      <c r="W225" s="39"/>
      <c r="X225" s="39"/>
      <c r="Y225" s="39"/>
      <c r="Z225" s="39"/>
      <c r="AA225" s="39"/>
      <c r="AB225" s="39"/>
      <c r="AC225" s="39"/>
      <c r="AD225" s="39"/>
      <c r="AE225" s="39"/>
      <c r="AT225" s="16" t="s">
        <v>145</v>
      </c>
      <c r="AU225" s="16" t="s">
        <v>85</v>
      </c>
    </row>
    <row r="226" s="2" customFormat="1">
      <c r="A226" s="39"/>
      <c r="B226" s="40"/>
      <c r="C226" s="41"/>
      <c r="D226" s="245" t="s">
        <v>147</v>
      </c>
      <c r="E226" s="41"/>
      <c r="F226" s="252" t="s">
        <v>742</v>
      </c>
      <c r="G226" s="41"/>
      <c r="H226" s="41"/>
      <c r="I226" s="247"/>
      <c r="J226" s="41"/>
      <c r="K226" s="41"/>
      <c r="L226" s="42"/>
      <c r="M226" s="248"/>
      <c r="N226" s="249"/>
      <c r="O226" s="92"/>
      <c r="P226" s="92"/>
      <c r="Q226" s="92"/>
      <c r="R226" s="92"/>
      <c r="S226" s="92"/>
      <c r="T226" s="93"/>
      <c r="U226" s="39"/>
      <c r="V226" s="39"/>
      <c r="W226" s="39"/>
      <c r="X226" s="39"/>
      <c r="Y226" s="39"/>
      <c r="Z226" s="39"/>
      <c r="AA226" s="39"/>
      <c r="AB226" s="39"/>
      <c r="AC226" s="39"/>
      <c r="AD226" s="39"/>
      <c r="AE226" s="39"/>
      <c r="AT226" s="16" t="s">
        <v>147</v>
      </c>
      <c r="AU226" s="16" t="s">
        <v>85</v>
      </c>
    </row>
    <row r="227" s="2" customFormat="1" ht="24.15" customHeight="1">
      <c r="A227" s="39"/>
      <c r="B227" s="40"/>
      <c r="C227" s="232" t="s">
        <v>332</v>
      </c>
      <c r="D227" s="232" t="s">
        <v>137</v>
      </c>
      <c r="E227" s="233" t="s">
        <v>743</v>
      </c>
      <c r="F227" s="234" t="s">
        <v>744</v>
      </c>
      <c r="G227" s="235" t="s">
        <v>186</v>
      </c>
      <c r="H227" s="236">
        <v>3.3500000000000001</v>
      </c>
      <c r="I227" s="237"/>
      <c r="J227" s="238">
        <f>ROUND(I227*H227,2)</f>
        <v>0</v>
      </c>
      <c r="K227" s="239"/>
      <c r="L227" s="42"/>
      <c r="M227" s="240" t="s">
        <v>1</v>
      </c>
      <c r="N227" s="241" t="s">
        <v>42</v>
      </c>
      <c r="O227" s="92"/>
      <c r="P227" s="242">
        <f>O227*H227</f>
        <v>0</v>
      </c>
      <c r="Q227" s="242">
        <v>0</v>
      </c>
      <c r="R227" s="242">
        <f>Q227*H227</f>
        <v>0</v>
      </c>
      <c r="S227" s="242">
        <v>0</v>
      </c>
      <c r="T227" s="243">
        <f>S227*H227</f>
        <v>0</v>
      </c>
      <c r="U227" s="39"/>
      <c r="V227" s="39"/>
      <c r="W227" s="39"/>
      <c r="X227" s="39"/>
      <c r="Y227" s="39"/>
      <c r="Z227" s="39"/>
      <c r="AA227" s="39"/>
      <c r="AB227" s="39"/>
      <c r="AC227" s="39"/>
      <c r="AD227" s="39"/>
      <c r="AE227" s="39"/>
      <c r="AR227" s="244" t="s">
        <v>141</v>
      </c>
      <c r="AT227" s="244" t="s">
        <v>137</v>
      </c>
      <c r="AU227" s="244" t="s">
        <v>85</v>
      </c>
      <c r="AY227" s="16" t="s">
        <v>136</v>
      </c>
      <c r="BE227" s="144">
        <f>IF(N227="základní",J227,0)</f>
        <v>0</v>
      </c>
      <c r="BF227" s="144">
        <f>IF(N227="snížená",J227,0)</f>
        <v>0</v>
      </c>
      <c r="BG227" s="144">
        <f>IF(N227="zákl. přenesená",J227,0)</f>
        <v>0</v>
      </c>
      <c r="BH227" s="144">
        <f>IF(N227="sníž. přenesená",J227,0)</f>
        <v>0</v>
      </c>
      <c r="BI227" s="144">
        <f>IF(N227="nulová",J227,0)</f>
        <v>0</v>
      </c>
      <c r="BJ227" s="16" t="s">
        <v>85</v>
      </c>
      <c r="BK227" s="144">
        <f>ROUND(I227*H227,2)</f>
        <v>0</v>
      </c>
      <c r="BL227" s="16" t="s">
        <v>141</v>
      </c>
      <c r="BM227" s="244" t="s">
        <v>745</v>
      </c>
    </row>
    <row r="228" s="2" customFormat="1">
      <c r="A228" s="39"/>
      <c r="B228" s="40"/>
      <c r="C228" s="41"/>
      <c r="D228" s="245" t="s">
        <v>143</v>
      </c>
      <c r="E228" s="41"/>
      <c r="F228" s="246" t="s">
        <v>746</v>
      </c>
      <c r="G228" s="41"/>
      <c r="H228" s="41"/>
      <c r="I228" s="247"/>
      <c r="J228" s="41"/>
      <c r="K228" s="41"/>
      <c r="L228" s="42"/>
      <c r="M228" s="248"/>
      <c r="N228" s="249"/>
      <c r="O228" s="92"/>
      <c r="P228" s="92"/>
      <c r="Q228" s="92"/>
      <c r="R228" s="92"/>
      <c r="S228" s="92"/>
      <c r="T228" s="93"/>
      <c r="U228" s="39"/>
      <c r="V228" s="39"/>
      <c r="W228" s="39"/>
      <c r="X228" s="39"/>
      <c r="Y228" s="39"/>
      <c r="Z228" s="39"/>
      <c r="AA228" s="39"/>
      <c r="AB228" s="39"/>
      <c r="AC228" s="39"/>
      <c r="AD228" s="39"/>
      <c r="AE228" s="39"/>
      <c r="AT228" s="16" t="s">
        <v>143</v>
      </c>
      <c r="AU228" s="16" t="s">
        <v>85</v>
      </c>
    </row>
    <row r="229" s="2" customFormat="1">
      <c r="A229" s="39"/>
      <c r="B229" s="40"/>
      <c r="C229" s="41"/>
      <c r="D229" s="250" t="s">
        <v>145</v>
      </c>
      <c r="E229" s="41"/>
      <c r="F229" s="251" t="s">
        <v>747</v>
      </c>
      <c r="G229" s="41"/>
      <c r="H229" s="41"/>
      <c r="I229" s="247"/>
      <c r="J229" s="41"/>
      <c r="K229" s="41"/>
      <c r="L229" s="42"/>
      <c r="M229" s="248"/>
      <c r="N229" s="249"/>
      <c r="O229" s="92"/>
      <c r="P229" s="92"/>
      <c r="Q229" s="92"/>
      <c r="R229" s="92"/>
      <c r="S229" s="92"/>
      <c r="T229" s="93"/>
      <c r="U229" s="39"/>
      <c r="V229" s="39"/>
      <c r="W229" s="39"/>
      <c r="X229" s="39"/>
      <c r="Y229" s="39"/>
      <c r="Z229" s="39"/>
      <c r="AA229" s="39"/>
      <c r="AB229" s="39"/>
      <c r="AC229" s="39"/>
      <c r="AD229" s="39"/>
      <c r="AE229" s="39"/>
      <c r="AT229" s="16" t="s">
        <v>145</v>
      </c>
      <c r="AU229" s="16" t="s">
        <v>85</v>
      </c>
    </row>
    <row r="230" s="2" customFormat="1">
      <c r="A230" s="39"/>
      <c r="B230" s="40"/>
      <c r="C230" s="41"/>
      <c r="D230" s="245" t="s">
        <v>147</v>
      </c>
      <c r="E230" s="41"/>
      <c r="F230" s="252" t="s">
        <v>742</v>
      </c>
      <c r="G230" s="41"/>
      <c r="H230" s="41"/>
      <c r="I230" s="247"/>
      <c r="J230" s="41"/>
      <c r="K230" s="41"/>
      <c r="L230" s="42"/>
      <c r="M230" s="248"/>
      <c r="N230" s="249"/>
      <c r="O230" s="92"/>
      <c r="P230" s="92"/>
      <c r="Q230" s="92"/>
      <c r="R230" s="92"/>
      <c r="S230" s="92"/>
      <c r="T230" s="93"/>
      <c r="U230" s="39"/>
      <c r="V230" s="39"/>
      <c r="W230" s="39"/>
      <c r="X230" s="39"/>
      <c r="Y230" s="39"/>
      <c r="Z230" s="39"/>
      <c r="AA230" s="39"/>
      <c r="AB230" s="39"/>
      <c r="AC230" s="39"/>
      <c r="AD230" s="39"/>
      <c r="AE230" s="39"/>
      <c r="AT230" s="16" t="s">
        <v>147</v>
      </c>
      <c r="AU230" s="16" t="s">
        <v>85</v>
      </c>
    </row>
    <row r="231" s="13" customFormat="1">
      <c r="A231" s="13"/>
      <c r="B231" s="253"/>
      <c r="C231" s="254"/>
      <c r="D231" s="245" t="s">
        <v>219</v>
      </c>
      <c r="E231" s="255" t="s">
        <v>1</v>
      </c>
      <c r="F231" s="256" t="s">
        <v>748</v>
      </c>
      <c r="G231" s="254"/>
      <c r="H231" s="257">
        <v>3.3500000000000001</v>
      </c>
      <c r="I231" s="258"/>
      <c r="J231" s="254"/>
      <c r="K231" s="254"/>
      <c r="L231" s="259"/>
      <c r="M231" s="260"/>
      <c r="N231" s="261"/>
      <c r="O231" s="261"/>
      <c r="P231" s="261"/>
      <c r="Q231" s="261"/>
      <c r="R231" s="261"/>
      <c r="S231" s="261"/>
      <c r="T231" s="262"/>
      <c r="U231" s="13"/>
      <c r="V231" s="13"/>
      <c r="W231" s="13"/>
      <c r="X231" s="13"/>
      <c r="Y231" s="13"/>
      <c r="Z231" s="13"/>
      <c r="AA231" s="13"/>
      <c r="AB231" s="13"/>
      <c r="AC231" s="13"/>
      <c r="AD231" s="13"/>
      <c r="AE231" s="13"/>
      <c r="AT231" s="263" t="s">
        <v>219</v>
      </c>
      <c r="AU231" s="263" t="s">
        <v>85</v>
      </c>
      <c r="AV231" s="13" t="s">
        <v>87</v>
      </c>
      <c r="AW231" s="13" t="s">
        <v>32</v>
      </c>
      <c r="AX231" s="13" t="s">
        <v>85</v>
      </c>
      <c r="AY231" s="263" t="s">
        <v>136</v>
      </c>
    </row>
    <row r="232" s="12" customFormat="1" ht="25.92" customHeight="1">
      <c r="A232" s="12"/>
      <c r="B232" s="218"/>
      <c r="C232" s="219"/>
      <c r="D232" s="220" t="s">
        <v>76</v>
      </c>
      <c r="E232" s="221" t="s">
        <v>155</v>
      </c>
      <c r="F232" s="221" t="s">
        <v>310</v>
      </c>
      <c r="G232" s="219"/>
      <c r="H232" s="219"/>
      <c r="I232" s="222"/>
      <c r="J232" s="223">
        <f>BK232</f>
        <v>0</v>
      </c>
      <c r="K232" s="219"/>
      <c r="L232" s="224"/>
      <c r="M232" s="225"/>
      <c r="N232" s="226"/>
      <c r="O232" s="226"/>
      <c r="P232" s="227">
        <f>P233+SUM(P234:P245)</f>
        <v>0</v>
      </c>
      <c r="Q232" s="226"/>
      <c r="R232" s="227">
        <f>R233+SUM(R234:R245)</f>
        <v>94.219741230000011</v>
      </c>
      <c r="S232" s="226"/>
      <c r="T232" s="228">
        <f>T233+SUM(T234:T245)</f>
        <v>0</v>
      </c>
      <c r="U232" s="12"/>
      <c r="V232" s="12"/>
      <c r="W232" s="12"/>
      <c r="X232" s="12"/>
      <c r="Y232" s="12"/>
      <c r="Z232" s="12"/>
      <c r="AA232" s="12"/>
      <c r="AB232" s="12"/>
      <c r="AC232" s="12"/>
      <c r="AD232" s="12"/>
      <c r="AE232" s="12"/>
      <c r="AR232" s="229" t="s">
        <v>85</v>
      </c>
      <c r="AT232" s="230" t="s">
        <v>76</v>
      </c>
      <c r="AU232" s="230" t="s">
        <v>77</v>
      </c>
      <c r="AY232" s="229" t="s">
        <v>136</v>
      </c>
      <c r="BK232" s="231">
        <f>BK233+SUM(BK234:BK245)</f>
        <v>0</v>
      </c>
    </row>
    <row r="233" s="2" customFormat="1" ht="24.15" customHeight="1">
      <c r="A233" s="39"/>
      <c r="B233" s="40"/>
      <c r="C233" s="232" t="s">
        <v>339</v>
      </c>
      <c r="D233" s="232" t="s">
        <v>137</v>
      </c>
      <c r="E233" s="233" t="s">
        <v>312</v>
      </c>
      <c r="F233" s="234" t="s">
        <v>313</v>
      </c>
      <c r="G233" s="235" t="s">
        <v>186</v>
      </c>
      <c r="H233" s="236">
        <v>11.970000000000001</v>
      </c>
      <c r="I233" s="237"/>
      <c r="J233" s="238">
        <f>ROUND(I233*H233,2)</f>
        <v>0</v>
      </c>
      <c r="K233" s="239"/>
      <c r="L233" s="42"/>
      <c r="M233" s="240" t="s">
        <v>1</v>
      </c>
      <c r="N233" s="241" t="s">
        <v>42</v>
      </c>
      <c r="O233" s="92"/>
      <c r="P233" s="242">
        <f>O233*H233</f>
        <v>0</v>
      </c>
      <c r="Q233" s="242">
        <v>2.8089400000000002</v>
      </c>
      <c r="R233" s="242">
        <f>Q233*H233</f>
        <v>33.623011800000008</v>
      </c>
      <c r="S233" s="242">
        <v>0</v>
      </c>
      <c r="T233" s="243">
        <f>S233*H233</f>
        <v>0</v>
      </c>
      <c r="U233" s="39"/>
      <c r="V233" s="39"/>
      <c r="W233" s="39"/>
      <c r="X233" s="39"/>
      <c r="Y233" s="39"/>
      <c r="Z233" s="39"/>
      <c r="AA233" s="39"/>
      <c r="AB233" s="39"/>
      <c r="AC233" s="39"/>
      <c r="AD233" s="39"/>
      <c r="AE233" s="39"/>
      <c r="AR233" s="244" t="s">
        <v>141</v>
      </c>
      <c r="AT233" s="244" t="s">
        <v>137</v>
      </c>
      <c r="AU233" s="244" t="s">
        <v>85</v>
      </c>
      <c r="AY233" s="16" t="s">
        <v>136</v>
      </c>
      <c r="BE233" s="144">
        <f>IF(N233="základní",J233,0)</f>
        <v>0</v>
      </c>
      <c r="BF233" s="144">
        <f>IF(N233="snížená",J233,0)</f>
        <v>0</v>
      </c>
      <c r="BG233" s="144">
        <f>IF(N233="zákl. přenesená",J233,0)</f>
        <v>0</v>
      </c>
      <c r="BH233" s="144">
        <f>IF(N233="sníž. přenesená",J233,0)</f>
        <v>0</v>
      </c>
      <c r="BI233" s="144">
        <f>IF(N233="nulová",J233,0)</f>
        <v>0</v>
      </c>
      <c r="BJ233" s="16" t="s">
        <v>85</v>
      </c>
      <c r="BK233" s="144">
        <f>ROUND(I233*H233,2)</f>
        <v>0</v>
      </c>
      <c r="BL233" s="16" t="s">
        <v>141</v>
      </c>
      <c r="BM233" s="244" t="s">
        <v>749</v>
      </c>
    </row>
    <row r="234" s="2" customFormat="1">
      <c r="A234" s="39"/>
      <c r="B234" s="40"/>
      <c r="C234" s="41"/>
      <c r="D234" s="245" t="s">
        <v>143</v>
      </c>
      <c r="E234" s="41"/>
      <c r="F234" s="246" t="s">
        <v>315</v>
      </c>
      <c r="G234" s="41"/>
      <c r="H234" s="41"/>
      <c r="I234" s="247"/>
      <c r="J234" s="41"/>
      <c r="K234" s="41"/>
      <c r="L234" s="42"/>
      <c r="M234" s="248"/>
      <c r="N234" s="249"/>
      <c r="O234" s="92"/>
      <c r="P234" s="92"/>
      <c r="Q234" s="92"/>
      <c r="R234" s="92"/>
      <c r="S234" s="92"/>
      <c r="T234" s="93"/>
      <c r="U234" s="39"/>
      <c r="V234" s="39"/>
      <c r="W234" s="39"/>
      <c r="X234" s="39"/>
      <c r="Y234" s="39"/>
      <c r="Z234" s="39"/>
      <c r="AA234" s="39"/>
      <c r="AB234" s="39"/>
      <c r="AC234" s="39"/>
      <c r="AD234" s="39"/>
      <c r="AE234" s="39"/>
      <c r="AT234" s="16" t="s">
        <v>143</v>
      </c>
      <c r="AU234" s="16" t="s">
        <v>85</v>
      </c>
    </row>
    <row r="235" s="2" customFormat="1">
      <c r="A235" s="39"/>
      <c r="B235" s="40"/>
      <c r="C235" s="41"/>
      <c r="D235" s="250" t="s">
        <v>145</v>
      </c>
      <c r="E235" s="41"/>
      <c r="F235" s="251" t="s">
        <v>316</v>
      </c>
      <c r="G235" s="41"/>
      <c r="H235" s="41"/>
      <c r="I235" s="247"/>
      <c r="J235" s="41"/>
      <c r="K235" s="41"/>
      <c r="L235" s="42"/>
      <c r="M235" s="248"/>
      <c r="N235" s="249"/>
      <c r="O235" s="92"/>
      <c r="P235" s="92"/>
      <c r="Q235" s="92"/>
      <c r="R235" s="92"/>
      <c r="S235" s="92"/>
      <c r="T235" s="93"/>
      <c r="U235" s="39"/>
      <c r="V235" s="39"/>
      <c r="W235" s="39"/>
      <c r="X235" s="39"/>
      <c r="Y235" s="39"/>
      <c r="Z235" s="39"/>
      <c r="AA235" s="39"/>
      <c r="AB235" s="39"/>
      <c r="AC235" s="39"/>
      <c r="AD235" s="39"/>
      <c r="AE235" s="39"/>
      <c r="AT235" s="16" t="s">
        <v>145</v>
      </c>
      <c r="AU235" s="16" t="s">
        <v>85</v>
      </c>
    </row>
    <row r="236" s="2" customFormat="1">
      <c r="A236" s="39"/>
      <c r="B236" s="40"/>
      <c r="C236" s="41"/>
      <c r="D236" s="245" t="s">
        <v>147</v>
      </c>
      <c r="E236" s="41"/>
      <c r="F236" s="252" t="s">
        <v>317</v>
      </c>
      <c r="G236" s="41"/>
      <c r="H236" s="41"/>
      <c r="I236" s="247"/>
      <c r="J236" s="41"/>
      <c r="K236" s="41"/>
      <c r="L236" s="42"/>
      <c r="M236" s="248"/>
      <c r="N236" s="249"/>
      <c r="O236" s="92"/>
      <c r="P236" s="92"/>
      <c r="Q236" s="92"/>
      <c r="R236" s="92"/>
      <c r="S236" s="92"/>
      <c r="T236" s="93"/>
      <c r="U236" s="39"/>
      <c r="V236" s="39"/>
      <c r="W236" s="39"/>
      <c r="X236" s="39"/>
      <c r="Y236" s="39"/>
      <c r="Z236" s="39"/>
      <c r="AA236" s="39"/>
      <c r="AB236" s="39"/>
      <c r="AC236" s="39"/>
      <c r="AD236" s="39"/>
      <c r="AE236" s="39"/>
      <c r="AT236" s="16" t="s">
        <v>147</v>
      </c>
      <c r="AU236" s="16" t="s">
        <v>85</v>
      </c>
    </row>
    <row r="237" s="2" customFormat="1" ht="21.75" customHeight="1">
      <c r="A237" s="39"/>
      <c r="B237" s="40"/>
      <c r="C237" s="232" t="s">
        <v>346</v>
      </c>
      <c r="D237" s="232" t="s">
        <v>137</v>
      </c>
      <c r="E237" s="233" t="s">
        <v>319</v>
      </c>
      <c r="F237" s="234" t="s">
        <v>320</v>
      </c>
      <c r="G237" s="235" t="s">
        <v>171</v>
      </c>
      <c r="H237" s="236">
        <v>99.819999999999993</v>
      </c>
      <c r="I237" s="237"/>
      <c r="J237" s="238">
        <f>ROUND(I237*H237,2)</f>
        <v>0</v>
      </c>
      <c r="K237" s="239"/>
      <c r="L237" s="42"/>
      <c r="M237" s="240" t="s">
        <v>1</v>
      </c>
      <c r="N237" s="241" t="s">
        <v>42</v>
      </c>
      <c r="O237" s="92"/>
      <c r="P237" s="242">
        <f>O237*H237</f>
        <v>0</v>
      </c>
      <c r="Q237" s="242">
        <v>0.00726</v>
      </c>
      <c r="R237" s="242">
        <f>Q237*H237</f>
        <v>0.72469319999999993</v>
      </c>
      <c r="S237" s="242">
        <v>0</v>
      </c>
      <c r="T237" s="243">
        <f>S237*H237</f>
        <v>0</v>
      </c>
      <c r="U237" s="39"/>
      <c r="V237" s="39"/>
      <c r="W237" s="39"/>
      <c r="X237" s="39"/>
      <c r="Y237" s="39"/>
      <c r="Z237" s="39"/>
      <c r="AA237" s="39"/>
      <c r="AB237" s="39"/>
      <c r="AC237" s="39"/>
      <c r="AD237" s="39"/>
      <c r="AE237" s="39"/>
      <c r="AR237" s="244" t="s">
        <v>141</v>
      </c>
      <c r="AT237" s="244" t="s">
        <v>137</v>
      </c>
      <c r="AU237" s="244" t="s">
        <v>85</v>
      </c>
      <c r="AY237" s="16" t="s">
        <v>136</v>
      </c>
      <c r="BE237" s="144">
        <f>IF(N237="základní",J237,0)</f>
        <v>0</v>
      </c>
      <c r="BF237" s="144">
        <f>IF(N237="snížená",J237,0)</f>
        <v>0</v>
      </c>
      <c r="BG237" s="144">
        <f>IF(N237="zákl. přenesená",J237,0)</f>
        <v>0</v>
      </c>
      <c r="BH237" s="144">
        <f>IF(N237="sníž. přenesená",J237,0)</f>
        <v>0</v>
      </c>
      <c r="BI237" s="144">
        <f>IF(N237="nulová",J237,0)</f>
        <v>0</v>
      </c>
      <c r="BJ237" s="16" t="s">
        <v>85</v>
      </c>
      <c r="BK237" s="144">
        <f>ROUND(I237*H237,2)</f>
        <v>0</v>
      </c>
      <c r="BL237" s="16" t="s">
        <v>141</v>
      </c>
      <c r="BM237" s="244" t="s">
        <v>750</v>
      </c>
    </row>
    <row r="238" s="2" customFormat="1">
      <c r="A238" s="39"/>
      <c r="B238" s="40"/>
      <c r="C238" s="41"/>
      <c r="D238" s="245" t="s">
        <v>143</v>
      </c>
      <c r="E238" s="41"/>
      <c r="F238" s="246" t="s">
        <v>322</v>
      </c>
      <c r="G238" s="41"/>
      <c r="H238" s="41"/>
      <c r="I238" s="247"/>
      <c r="J238" s="41"/>
      <c r="K238" s="41"/>
      <c r="L238" s="42"/>
      <c r="M238" s="248"/>
      <c r="N238" s="249"/>
      <c r="O238" s="92"/>
      <c r="P238" s="92"/>
      <c r="Q238" s="92"/>
      <c r="R238" s="92"/>
      <c r="S238" s="92"/>
      <c r="T238" s="93"/>
      <c r="U238" s="39"/>
      <c r="V238" s="39"/>
      <c r="W238" s="39"/>
      <c r="X238" s="39"/>
      <c r="Y238" s="39"/>
      <c r="Z238" s="39"/>
      <c r="AA238" s="39"/>
      <c r="AB238" s="39"/>
      <c r="AC238" s="39"/>
      <c r="AD238" s="39"/>
      <c r="AE238" s="39"/>
      <c r="AT238" s="16" t="s">
        <v>143</v>
      </c>
      <c r="AU238" s="16" t="s">
        <v>85</v>
      </c>
    </row>
    <row r="239" s="2" customFormat="1">
      <c r="A239" s="39"/>
      <c r="B239" s="40"/>
      <c r="C239" s="41"/>
      <c r="D239" s="250" t="s">
        <v>145</v>
      </c>
      <c r="E239" s="41"/>
      <c r="F239" s="251" t="s">
        <v>323</v>
      </c>
      <c r="G239" s="41"/>
      <c r="H239" s="41"/>
      <c r="I239" s="247"/>
      <c r="J239" s="41"/>
      <c r="K239" s="41"/>
      <c r="L239" s="42"/>
      <c r="M239" s="248"/>
      <c r="N239" s="249"/>
      <c r="O239" s="92"/>
      <c r="P239" s="92"/>
      <c r="Q239" s="92"/>
      <c r="R239" s="92"/>
      <c r="S239" s="92"/>
      <c r="T239" s="93"/>
      <c r="U239" s="39"/>
      <c r="V239" s="39"/>
      <c r="W239" s="39"/>
      <c r="X239" s="39"/>
      <c r="Y239" s="39"/>
      <c r="Z239" s="39"/>
      <c r="AA239" s="39"/>
      <c r="AB239" s="39"/>
      <c r="AC239" s="39"/>
      <c r="AD239" s="39"/>
      <c r="AE239" s="39"/>
      <c r="AT239" s="16" t="s">
        <v>145</v>
      </c>
      <c r="AU239" s="16" t="s">
        <v>85</v>
      </c>
    </row>
    <row r="240" s="2" customFormat="1">
      <c r="A240" s="39"/>
      <c r="B240" s="40"/>
      <c r="C240" s="41"/>
      <c r="D240" s="245" t="s">
        <v>147</v>
      </c>
      <c r="E240" s="41"/>
      <c r="F240" s="252" t="s">
        <v>324</v>
      </c>
      <c r="G240" s="41"/>
      <c r="H240" s="41"/>
      <c r="I240" s="247"/>
      <c r="J240" s="41"/>
      <c r="K240" s="41"/>
      <c r="L240" s="42"/>
      <c r="M240" s="248"/>
      <c r="N240" s="249"/>
      <c r="O240" s="92"/>
      <c r="P240" s="92"/>
      <c r="Q240" s="92"/>
      <c r="R240" s="92"/>
      <c r="S240" s="92"/>
      <c r="T240" s="93"/>
      <c r="U240" s="39"/>
      <c r="V240" s="39"/>
      <c r="W240" s="39"/>
      <c r="X240" s="39"/>
      <c r="Y240" s="39"/>
      <c r="Z240" s="39"/>
      <c r="AA240" s="39"/>
      <c r="AB240" s="39"/>
      <c r="AC240" s="39"/>
      <c r="AD240" s="39"/>
      <c r="AE240" s="39"/>
      <c r="AT240" s="16" t="s">
        <v>147</v>
      </c>
      <c r="AU240" s="16" t="s">
        <v>85</v>
      </c>
    </row>
    <row r="241" s="2" customFormat="1" ht="21.75" customHeight="1">
      <c r="A241" s="39"/>
      <c r="B241" s="40"/>
      <c r="C241" s="232" t="s">
        <v>357</v>
      </c>
      <c r="D241" s="232" t="s">
        <v>137</v>
      </c>
      <c r="E241" s="233" t="s">
        <v>326</v>
      </c>
      <c r="F241" s="234" t="s">
        <v>327</v>
      </c>
      <c r="G241" s="235" t="s">
        <v>171</v>
      </c>
      <c r="H241" s="236">
        <v>99.819999999999993</v>
      </c>
      <c r="I241" s="237"/>
      <c r="J241" s="238">
        <f>ROUND(I241*H241,2)</f>
        <v>0</v>
      </c>
      <c r="K241" s="239"/>
      <c r="L241" s="42"/>
      <c r="M241" s="240" t="s">
        <v>1</v>
      </c>
      <c r="N241" s="241" t="s">
        <v>42</v>
      </c>
      <c r="O241" s="92"/>
      <c r="P241" s="242">
        <f>O241*H241</f>
        <v>0</v>
      </c>
      <c r="Q241" s="242">
        <v>0.00085999999999999998</v>
      </c>
      <c r="R241" s="242">
        <f>Q241*H241</f>
        <v>0.085845199999999997</v>
      </c>
      <c r="S241" s="242">
        <v>0</v>
      </c>
      <c r="T241" s="243">
        <f>S241*H241</f>
        <v>0</v>
      </c>
      <c r="U241" s="39"/>
      <c r="V241" s="39"/>
      <c r="W241" s="39"/>
      <c r="X241" s="39"/>
      <c r="Y241" s="39"/>
      <c r="Z241" s="39"/>
      <c r="AA241" s="39"/>
      <c r="AB241" s="39"/>
      <c r="AC241" s="39"/>
      <c r="AD241" s="39"/>
      <c r="AE241" s="39"/>
      <c r="AR241" s="244" t="s">
        <v>141</v>
      </c>
      <c r="AT241" s="244" t="s">
        <v>137</v>
      </c>
      <c r="AU241" s="244" t="s">
        <v>85</v>
      </c>
      <c r="AY241" s="16" t="s">
        <v>136</v>
      </c>
      <c r="BE241" s="144">
        <f>IF(N241="základní",J241,0)</f>
        <v>0</v>
      </c>
      <c r="BF241" s="144">
        <f>IF(N241="snížená",J241,0)</f>
        <v>0</v>
      </c>
      <c r="BG241" s="144">
        <f>IF(N241="zákl. přenesená",J241,0)</f>
        <v>0</v>
      </c>
      <c r="BH241" s="144">
        <f>IF(N241="sníž. přenesená",J241,0)</f>
        <v>0</v>
      </c>
      <c r="BI241" s="144">
        <f>IF(N241="nulová",J241,0)</f>
        <v>0</v>
      </c>
      <c r="BJ241" s="16" t="s">
        <v>85</v>
      </c>
      <c r="BK241" s="144">
        <f>ROUND(I241*H241,2)</f>
        <v>0</v>
      </c>
      <c r="BL241" s="16" t="s">
        <v>141</v>
      </c>
      <c r="BM241" s="244" t="s">
        <v>751</v>
      </c>
    </row>
    <row r="242" s="2" customFormat="1">
      <c r="A242" s="39"/>
      <c r="B242" s="40"/>
      <c r="C242" s="41"/>
      <c r="D242" s="245" t="s">
        <v>143</v>
      </c>
      <c r="E242" s="41"/>
      <c r="F242" s="246" t="s">
        <v>329</v>
      </c>
      <c r="G242" s="41"/>
      <c r="H242" s="41"/>
      <c r="I242" s="247"/>
      <c r="J242" s="41"/>
      <c r="K242" s="41"/>
      <c r="L242" s="42"/>
      <c r="M242" s="248"/>
      <c r="N242" s="249"/>
      <c r="O242" s="92"/>
      <c r="P242" s="92"/>
      <c r="Q242" s="92"/>
      <c r="R242" s="92"/>
      <c r="S242" s="92"/>
      <c r="T242" s="93"/>
      <c r="U242" s="39"/>
      <c r="V242" s="39"/>
      <c r="W242" s="39"/>
      <c r="X242" s="39"/>
      <c r="Y242" s="39"/>
      <c r="Z242" s="39"/>
      <c r="AA242" s="39"/>
      <c r="AB242" s="39"/>
      <c r="AC242" s="39"/>
      <c r="AD242" s="39"/>
      <c r="AE242" s="39"/>
      <c r="AT242" s="16" t="s">
        <v>143</v>
      </c>
      <c r="AU242" s="16" t="s">
        <v>85</v>
      </c>
    </row>
    <row r="243" s="2" customFormat="1">
      <c r="A243" s="39"/>
      <c r="B243" s="40"/>
      <c r="C243" s="41"/>
      <c r="D243" s="250" t="s">
        <v>145</v>
      </c>
      <c r="E243" s="41"/>
      <c r="F243" s="251" t="s">
        <v>330</v>
      </c>
      <c r="G243" s="41"/>
      <c r="H243" s="41"/>
      <c r="I243" s="247"/>
      <c r="J243" s="41"/>
      <c r="K243" s="41"/>
      <c r="L243" s="42"/>
      <c r="M243" s="248"/>
      <c r="N243" s="249"/>
      <c r="O243" s="92"/>
      <c r="P243" s="92"/>
      <c r="Q243" s="92"/>
      <c r="R243" s="92"/>
      <c r="S243" s="92"/>
      <c r="T243" s="93"/>
      <c r="U243" s="39"/>
      <c r="V243" s="39"/>
      <c r="W243" s="39"/>
      <c r="X243" s="39"/>
      <c r="Y243" s="39"/>
      <c r="Z243" s="39"/>
      <c r="AA243" s="39"/>
      <c r="AB243" s="39"/>
      <c r="AC243" s="39"/>
      <c r="AD243" s="39"/>
      <c r="AE243" s="39"/>
      <c r="AT243" s="16" t="s">
        <v>145</v>
      </c>
      <c r="AU243" s="16" t="s">
        <v>85</v>
      </c>
    </row>
    <row r="244" s="2" customFormat="1">
      <c r="A244" s="39"/>
      <c r="B244" s="40"/>
      <c r="C244" s="41"/>
      <c r="D244" s="245" t="s">
        <v>147</v>
      </c>
      <c r="E244" s="41"/>
      <c r="F244" s="252" t="s">
        <v>324</v>
      </c>
      <c r="G244" s="41"/>
      <c r="H244" s="41"/>
      <c r="I244" s="247"/>
      <c r="J244" s="41"/>
      <c r="K244" s="41"/>
      <c r="L244" s="42"/>
      <c r="M244" s="248"/>
      <c r="N244" s="249"/>
      <c r="O244" s="92"/>
      <c r="P244" s="92"/>
      <c r="Q244" s="92"/>
      <c r="R244" s="92"/>
      <c r="S244" s="92"/>
      <c r="T244" s="93"/>
      <c r="U244" s="39"/>
      <c r="V244" s="39"/>
      <c r="W244" s="39"/>
      <c r="X244" s="39"/>
      <c r="Y244" s="39"/>
      <c r="Z244" s="39"/>
      <c r="AA244" s="39"/>
      <c r="AB244" s="39"/>
      <c r="AC244" s="39"/>
      <c r="AD244" s="39"/>
      <c r="AE244" s="39"/>
      <c r="AT244" s="16" t="s">
        <v>147</v>
      </c>
      <c r="AU244" s="16" t="s">
        <v>85</v>
      </c>
    </row>
    <row r="245" s="12" customFormat="1" ht="22.8" customHeight="1">
      <c r="A245" s="12"/>
      <c r="B245" s="218"/>
      <c r="C245" s="219"/>
      <c r="D245" s="220" t="s">
        <v>76</v>
      </c>
      <c r="E245" s="286" t="s">
        <v>141</v>
      </c>
      <c r="F245" s="286" t="s">
        <v>331</v>
      </c>
      <c r="G245" s="219"/>
      <c r="H245" s="219"/>
      <c r="I245" s="222"/>
      <c r="J245" s="287">
        <f>BK245</f>
        <v>0</v>
      </c>
      <c r="K245" s="219"/>
      <c r="L245" s="224"/>
      <c r="M245" s="225"/>
      <c r="N245" s="226"/>
      <c r="O245" s="226"/>
      <c r="P245" s="227">
        <f>SUM(P246:P257)</f>
        <v>0</v>
      </c>
      <c r="Q245" s="226"/>
      <c r="R245" s="227">
        <f>SUM(R246:R257)</f>
        <v>59.786191029999998</v>
      </c>
      <c r="S245" s="226"/>
      <c r="T245" s="228">
        <f>SUM(T246:T257)</f>
        <v>0</v>
      </c>
      <c r="U245" s="12"/>
      <c r="V245" s="12"/>
      <c r="W245" s="12"/>
      <c r="X245" s="12"/>
      <c r="Y245" s="12"/>
      <c r="Z245" s="12"/>
      <c r="AA245" s="12"/>
      <c r="AB245" s="12"/>
      <c r="AC245" s="12"/>
      <c r="AD245" s="12"/>
      <c r="AE245" s="12"/>
      <c r="AR245" s="229" t="s">
        <v>85</v>
      </c>
      <c r="AT245" s="230" t="s">
        <v>76</v>
      </c>
      <c r="AU245" s="230" t="s">
        <v>85</v>
      </c>
      <c r="AY245" s="229" t="s">
        <v>136</v>
      </c>
      <c r="BK245" s="231">
        <f>SUM(BK246:BK257)</f>
        <v>0</v>
      </c>
    </row>
    <row r="246" s="2" customFormat="1" ht="16.5" customHeight="1">
      <c r="A246" s="39"/>
      <c r="B246" s="40"/>
      <c r="C246" s="232" t="s">
        <v>364</v>
      </c>
      <c r="D246" s="232" t="s">
        <v>137</v>
      </c>
      <c r="E246" s="233" t="s">
        <v>752</v>
      </c>
      <c r="F246" s="234" t="s">
        <v>753</v>
      </c>
      <c r="G246" s="235" t="s">
        <v>186</v>
      </c>
      <c r="H246" s="236">
        <v>0.97999999999999998</v>
      </c>
      <c r="I246" s="237"/>
      <c r="J246" s="238">
        <f>ROUND(I246*H246,2)</f>
        <v>0</v>
      </c>
      <c r="K246" s="239"/>
      <c r="L246" s="42"/>
      <c r="M246" s="240" t="s">
        <v>1</v>
      </c>
      <c r="N246" s="241" t="s">
        <v>42</v>
      </c>
      <c r="O246" s="92"/>
      <c r="P246" s="242">
        <f>O246*H246</f>
        <v>0</v>
      </c>
      <c r="Q246" s="242">
        <v>2.2563399999999998</v>
      </c>
      <c r="R246" s="242">
        <f>Q246*H246</f>
        <v>2.2112131999999995</v>
      </c>
      <c r="S246" s="242">
        <v>0</v>
      </c>
      <c r="T246" s="243">
        <f>S246*H246</f>
        <v>0</v>
      </c>
      <c r="U246" s="39"/>
      <c r="V246" s="39"/>
      <c r="W246" s="39"/>
      <c r="X246" s="39"/>
      <c r="Y246" s="39"/>
      <c r="Z246" s="39"/>
      <c r="AA246" s="39"/>
      <c r="AB246" s="39"/>
      <c r="AC246" s="39"/>
      <c r="AD246" s="39"/>
      <c r="AE246" s="39"/>
      <c r="AR246" s="244" t="s">
        <v>201</v>
      </c>
      <c r="AT246" s="244" t="s">
        <v>137</v>
      </c>
      <c r="AU246" s="244" t="s">
        <v>87</v>
      </c>
      <c r="AY246" s="16" t="s">
        <v>136</v>
      </c>
      <c r="BE246" s="144">
        <f>IF(N246="základní",J246,0)</f>
        <v>0</v>
      </c>
      <c r="BF246" s="144">
        <f>IF(N246="snížená",J246,0)</f>
        <v>0</v>
      </c>
      <c r="BG246" s="144">
        <f>IF(N246="zákl. přenesená",J246,0)</f>
        <v>0</v>
      </c>
      <c r="BH246" s="144">
        <f>IF(N246="sníž. přenesená",J246,0)</f>
        <v>0</v>
      </c>
      <c r="BI246" s="144">
        <f>IF(N246="nulová",J246,0)</f>
        <v>0</v>
      </c>
      <c r="BJ246" s="16" t="s">
        <v>85</v>
      </c>
      <c r="BK246" s="144">
        <f>ROUND(I246*H246,2)</f>
        <v>0</v>
      </c>
      <c r="BL246" s="16" t="s">
        <v>201</v>
      </c>
      <c r="BM246" s="244" t="s">
        <v>754</v>
      </c>
    </row>
    <row r="247" s="2" customFormat="1">
      <c r="A247" s="39"/>
      <c r="B247" s="40"/>
      <c r="C247" s="41"/>
      <c r="D247" s="245" t="s">
        <v>143</v>
      </c>
      <c r="E247" s="41"/>
      <c r="F247" s="246" t="s">
        <v>755</v>
      </c>
      <c r="G247" s="41"/>
      <c r="H247" s="41"/>
      <c r="I247" s="247"/>
      <c r="J247" s="41"/>
      <c r="K247" s="41"/>
      <c r="L247" s="42"/>
      <c r="M247" s="248"/>
      <c r="N247" s="249"/>
      <c r="O247" s="92"/>
      <c r="P247" s="92"/>
      <c r="Q247" s="92"/>
      <c r="R247" s="92"/>
      <c r="S247" s="92"/>
      <c r="T247" s="93"/>
      <c r="U247" s="39"/>
      <c r="V247" s="39"/>
      <c r="W247" s="39"/>
      <c r="X247" s="39"/>
      <c r="Y247" s="39"/>
      <c r="Z247" s="39"/>
      <c r="AA247" s="39"/>
      <c r="AB247" s="39"/>
      <c r="AC247" s="39"/>
      <c r="AD247" s="39"/>
      <c r="AE247" s="39"/>
      <c r="AT247" s="16" t="s">
        <v>143</v>
      </c>
      <c r="AU247" s="16" t="s">
        <v>87</v>
      </c>
    </row>
    <row r="248" s="2" customFormat="1">
      <c r="A248" s="39"/>
      <c r="B248" s="40"/>
      <c r="C248" s="41"/>
      <c r="D248" s="250" t="s">
        <v>145</v>
      </c>
      <c r="E248" s="41"/>
      <c r="F248" s="251" t="s">
        <v>756</v>
      </c>
      <c r="G248" s="41"/>
      <c r="H248" s="41"/>
      <c r="I248" s="247"/>
      <c r="J248" s="41"/>
      <c r="K248" s="41"/>
      <c r="L248" s="42"/>
      <c r="M248" s="248"/>
      <c r="N248" s="249"/>
      <c r="O248" s="92"/>
      <c r="P248" s="92"/>
      <c r="Q248" s="92"/>
      <c r="R248" s="92"/>
      <c r="S248" s="92"/>
      <c r="T248" s="93"/>
      <c r="U248" s="39"/>
      <c r="V248" s="39"/>
      <c r="W248" s="39"/>
      <c r="X248" s="39"/>
      <c r="Y248" s="39"/>
      <c r="Z248" s="39"/>
      <c r="AA248" s="39"/>
      <c r="AB248" s="39"/>
      <c r="AC248" s="39"/>
      <c r="AD248" s="39"/>
      <c r="AE248" s="39"/>
      <c r="AT248" s="16" t="s">
        <v>145</v>
      </c>
      <c r="AU248" s="16" t="s">
        <v>87</v>
      </c>
    </row>
    <row r="249" s="2" customFormat="1">
      <c r="A249" s="39"/>
      <c r="B249" s="40"/>
      <c r="C249" s="41"/>
      <c r="D249" s="245" t="s">
        <v>147</v>
      </c>
      <c r="E249" s="41"/>
      <c r="F249" s="252" t="s">
        <v>338</v>
      </c>
      <c r="G249" s="41"/>
      <c r="H249" s="41"/>
      <c r="I249" s="247"/>
      <c r="J249" s="41"/>
      <c r="K249" s="41"/>
      <c r="L249" s="42"/>
      <c r="M249" s="248"/>
      <c r="N249" s="249"/>
      <c r="O249" s="92"/>
      <c r="P249" s="92"/>
      <c r="Q249" s="92"/>
      <c r="R249" s="92"/>
      <c r="S249" s="92"/>
      <c r="T249" s="93"/>
      <c r="U249" s="39"/>
      <c r="V249" s="39"/>
      <c r="W249" s="39"/>
      <c r="X249" s="39"/>
      <c r="Y249" s="39"/>
      <c r="Z249" s="39"/>
      <c r="AA249" s="39"/>
      <c r="AB249" s="39"/>
      <c r="AC249" s="39"/>
      <c r="AD249" s="39"/>
      <c r="AE249" s="39"/>
      <c r="AT249" s="16" t="s">
        <v>147</v>
      </c>
      <c r="AU249" s="16" t="s">
        <v>87</v>
      </c>
    </row>
    <row r="250" s="2" customFormat="1" ht="16.5" customHeight="1">
      <c r="A250" s="39"/>
      <c r="B250" s="40"/>
      <c r="C250" s="232" t="s">
        <v>372</v>
      </c>
      <c r="D250" s="232" t="s">
        <v>137</v>
      </c>
      <c r="E250" s="233" t="s">
        <v>333</v>
      </c>
      <c r="F250" s="234" t="s">
        <v>334</v>
      </c>
      <c r="G250" s="235" t="s">
        <v>186</v>
      </c>
      <c r="H250" s="236">
        <v>23.170000000000002</v>
      </c>
      <c r="I250" s="237"/>
      <c r="J250" s="238">
        <f>ROUND(I250*H250,2)</f>
        <v>0</v>
      </c>
      <c r="K250" s="239"/>
      <c r="L250" s="42"/>
      <c r="M250" s="240" t="s">
        <v>1</v>
      </c>
      <c r="N250" s="241" t="s">
        <v>42</v>
      </c>
      <c r="O250" s="92"/>
      <c r="P250" s="242">
        <f>O250*H250</f>
        <v>0</v>
      </c>
      <c r="Q250" s="242">
        <v>2.45329</v>
      </c>
      <c r="R250" s="242">
        <f>Q250*H250</f>
        <v>56.842729300000002</v>
      </c>
      <c r="S250" s="242">
        <v>0</v>
      </c>
      <c r="T250" s="243">
        <f>S250*H250</f>
        <v>0</v>
      </c>
      <c r="U250" s="39"/>
      <c r="V250" s="39"/>
      <c r="W250" s="39"/>
      <c r="X250" s="39"/>
      <c r="Y250" s="39"/>
      <c r="Z250" s="39"/>
      <c r="AA250" s="39"/>
      <c r="AB250" s="39"/>
      <c r="AC250" s="39"/>
      <c r="AD250" s="39"/>
      <c r="AE250" s="39"/>
      <c r="AR250" s="244" t="s">
        <v>201</v>
      </c>
      <c r="AT250" s="244" t="s">
        <v>137</v>
      </c>
      <c r="AU250" s="244" t="s">
        <v>87</v>
      </c>
      <c r="AY250" s="16" t="s">
        <v>136</v>
      </c>
      <c r="BE250" s="144">
        <f>IF(N250="základní",J250,0)</f>
        <v>0</v>
      </c>
      <c r="BF250" s="144">
        <f>IF(N250="snížená",J250,0)</f>
        <v>0</v>
      </c>
      <c r="BG250" s="144">
        <f>IF(N250="zákl. přenesená",J250,0)</f>
        <v>0</v>
      </c>
      <c r="BH250" s="144">
        <f>IF(N250="sníž. přenesená",J250,0)</f>
        <v>0</v>
      </c>
      <c r="BI250" s="144">
        <f>IF(N250="nulová",J250,0)</f>
        <v>0</v>
      </c>
      <c r="BJ250" s="16" t="s">
        <v>85</v>
      </c>
      <c r="BK250" s="144">
        <f>ROUND(I250*H250,2)</f>
        <v>0</v>
      </c>
      <c r="BL250" s="16" t="s">
        <v>201</v>
      </c>
      <c r="BM250" s="244" t="s">
        <v>757</v>
      </c>
    </row>
    <row r="251" s="2" customFormat="1">
      <c r="A251" s="39"/>
      <c r="B251" s="40"/>
      <c r="C251" s="41"/>
      <c r="D251" s="245" t="s">
        <v>143</v>
      </c>
      <c r="E251" s="41"/>
      <c r="F251" s="246" t="s">
        <v>336</v>
      </c>
      <c r="G251" s="41"/>
      <c r="H251" s="41"/>
      <c r="I251" s="247"/>
      <c r="J251" s="41"/>
      <c r="K251" s="41"/>
      <c r="L251" s="42"/>
      <c r="M251" s="248"/>
      <c r="N251" s="249"/>
      <c r="O251" s="92"/>
      <c r="P251" s="92"/>
      <c r="Q251" s="92"/>
      <c r="R251" s="92"/>
      <c r="S251" s="92"/>
      <c r="T251" s="93"/>
      <c r="U251" s="39"/>
      <c r="V251" s="39"/>
      <c r="W251" s="39"/>
      <c r="X251" s="39"/>
      <c r="Y251" s="39"/>
      <c r="Z251" s="39"/>
      <c r="AA251" s="39"/>
      <c r="AB251" s="39"/>
      <c r="AC251" s="39"/>
      <c r="AD251" s="39"/>
      <c r="AE251" s="39"/>
      <c r="AT251" s="16" t="s">
        <v>143</v>
      </c>
      <c r="AU251" s="16" t="s">
        <v>87</v>
      </c>
    </row>
    <row r="252" s="2" customFormat="1">
      <c r="A252" s="39"/>
      <c r="B252" s="40"/>
      <c r="C252" s="41"/>
      <c r="D252" s="250" t="s">
        <v>145</v>
      </c>
      <c r="E252" s="41"/>
      <c r="F252" s="251" t="s">
        <v>337</v>
      </c>
      <c r="G252" s="41"/>
      <c r="H252" s="41"/>
      <c r="I252" s="247"/>
      <c r="J252" s="41"/>
      <c r="K252" s="41"/>
      <c r="L252" s="42"/>
      <c r="M252" s="248"/>
      <c r="N252" s="249"/>
      <c r="O252" s="92"/>
      <c r="P252" s="92"/>
      <c r="Q252" s="92"/>
      <c r="R252" s="92"/>
      <c r="S252" s="92"/>
      <c r="T252" s="93"/>
      <c r="U252" s="39"/>
      <c r="V252" s="39"/>
      <c r="W252" s="39"/>
      <c r="X252" s="39"/>
      <c r="Y252" s="39"/>
      <c r="Z252" s="39"/>
      <c r="AA252" s="39"/>
      <c r="AB252" s="39"/>
      <c r="AC252" s="39"/>
      <c r="AD252" s="39"/>
      <c r="AE252" s="39"/>
      <c r="AT252" s="16" t="s">
        <v>145</v>
      </c>
      <c r="AU252" s="16" t="s">
        <v>87</v>
      </c>
    </row>
    <row r="253" s="2" customFormat="1">
      <c r="A253" s="39"/>
      <c r="B253" s="40"/>
      <c r="C253" s="41"/>
      <c r="D253" s="245" t="s">
        <v>147</v>
      </c>
      <c r="E253" s="41"/>
      <c r="F253" s="252" t="s">
        <v>338</v>
      </c>
      <c r="G253" s="41"/>
      <c r="H253" s="41"/>
      <c r="I253" s="247"/>
      <c r="J253" s="41"/>
      <c r="K253" s="41"/>
      <c r="L253" s="42"/>
      <c r="M253" s="248"/>
      <c r="N253" s="249"/>
      <c r="O253" s="92"/>
      <c r="P253" s="92"/>
      <c r="Q253" s="92"/>
      <c r="R253" s="92"/>
      <c r="S253" s="92"/>
      <c r="T253" s="93"/>
      <c r="U253" s="39"/>
      <c r="V253" s="39"/>
      <c r="W253" s="39"/>
      <c r="X253" s="39"/>
      <c r="Y253" s="39"/>
      <c r="Z253" s="39"/>
      <c r="AA253" s="39"/>
      <c r="AB253" s="39"/>
      <c r="AC253" s="39"/>
      <c r="AD253" s="39"/>
      <c r="AE253" s="39"/>
      <c r="AT253" s="16" t="s">
        <v>147</v>
      </c>
      <c r="AU253" s="16" t="s">
        <v>87</v>
      </c>
    </row>
    <row r="254" s="2" customFormat="1" ht="24.15" customHeight="1">
      <c r="A254" s="39"/>
      <c r="B254" s="40"/>
      <c r="C254" s="232" t="s">
        <v>377</v>
      </c>
      <c r="D254" s="232" t="s">
        <v>137</v>
      </c>
      <c r="E254" s="233" t="s">
        <v>340</v>
      </c>
      <c r="F254" s="234" t="s">
        <v>341</v>
      </c>
      <c r="G254" s="235" t="s">
        <v>250</v>
      </c>
      <c r="H254" s="236">
        <v>0.68899999999999995</v>
      </c>
      <c r="I254" s="237"/>
      <c r="J254" s="238">
        <f>ROUND(I254*H254,2)</f>
        <v>0</v>
      </c>
      <c r="K254" s="239"/>
      <c r="L254" s="42"/>
      <c r="M254" s="240" t="s">
        <v>1</v>
      </c>
      <c r="N254" s="241" t="s">
        <v>42</v>
      </c>
      <c r="O254" s="92"/>
      <c r="P254" s="242">
        <f>O254*H254</f>
        <v>0</v>
      </c>
      <c r="Q254" s="242">
        <v>1.06277</v>
      </c>
      <c r="R254" s="242">
        <f>Q254*H254</f>
        <v>0.7322485299999999</v>
      </c>
      <c r="S254" s="242">
        <v>0</v>
      </c>
      <c r="T254" s="243">
        <f>S254*H254</f>
        <v>0</v>
      </c>
      <c r="U254" s="39"/>
      <c r="V254" s="39"/>
      <c r="W254" s="39"/>
      <c r="X254" s="39"/>
      <c r="Y254" s="39"/>
      <c r="Z254" s="39"/>
      <c r="AA254" s="39"/>
      <c r="AB254" s="39"/>
      <c r="AC254" s="39"/>
      <c r="AD254" s="39"/>
      <c r="AE254" s="39"/>
      <c r="AR254" s="244" t="s">
        <v>201</v>
      </c>
      <c r="AT254" s="244" t="s">
        <v>137</v>
      </c>
      <c r="AU254" s="244" t="s">
        <v>87</v>
      </c>
      <c r="AY254" s="16" t="s">
        <v>136</v>
      </c>
      <c r="BE254" s="144">
        <f>IF(N254="základní",J254,0)</f>
        <v>0</v>
      </c>
      <c r="BF254" s="144">
        <f>IF(N254="snížená",J254,0)</f>
        <v>0</v>
      </c>
      <c r="BG254" s="144">
        <f>IF(N254="zákl. přenesená",J254,0)</f>
        <v>0</v>
      </c>
      <c r="BH254" s="144">
        <f>IF(N254="sníž. přenesená",J254,0)</f>
        <v>0</v>
      </c>
      <c r="BI254" s="144">
        <f>IF(N254="nulová",J254,0)</f>
        <v>0</v>
      </c>
      <c r="BJ254" s="16" t="s">
        <v>85</v>
      </c>
      <c r="BK254" s="144">
        <f>ROUND(I254*H254,2)</f>
        <v>0</v>
      </c>
      <c r="BL254" s="16" t="s">
        <v>201</v>
      </c>
      <c r="BM254" s="244" t="s">
        <v>758</v>
      </c>
    </row>
    <row r="255" s="2" customFormat="1">
      <c r="A255" s="39"/>
      <c r="B255" s="40"/>
      <c r="C255" s="41"/>
      <c r="D255" s="245" t="s">
        <v>143</v>
      </c>
      <c r="E255" s="41"/>
      <c r="F255" s="246" t="s">
        <v>343</v>
      </c>
      <c r="G255" s="41"/>
      <c r="H255" s="41"/>
      <c r="I255" s="247"/>
      <c r="J255" s="41"/>
      <c r="K255" s="41"/>
      <c r="L255" s="42"/>
      <c r="M255" s="248"/>
      <c r="N255" s="249"/>
      <c r="O255" s="92"/>
      <c r="P255" s="92"/>
      <c r="Q255" s="92"/>
      <c r="R255" s="92"/>
      <c r="S255" s="92"/>
      <c r="T255" s="93"/>
      <c r="U255" s="39"/>
      <c r="V255" s="39"/>
      <c r="W255" s="39"/>
      <c r="X255" s="39"/>
      <c r="Y255" s="39"/>
      <c r="Z255" s="39"/>
      <c r="AA255" s="39"/>
      <c r="AB255" s="39"/>
      <c r="AC255" s="39"/>
      <c r="AD255" s="39"/>
      <c r="AE255" s="39"/>
      <c r="AT255" s="16" t="s">
        <v>143</v>
      </c>
      <c r="AU255" s="16" t="s">
        <v>87</v>
      </c>
    </row>
    <row r="256" s="2" customFormat="1">
      <c r="A256" s="39"/>
      <c r="B256" s="40"/>
      <c r="C256" s="41"/>
      <c r="D256" s="250" t="s">
        <v>145</v>
      </c>
      <c r="E256" s="41"/>
      <c r="F256" s="251" t="s">
        <v>344</v>
      </c>
      <c r="G256" s="41"/>
      <c r="H256" s="41"/>
      <c r="I256" s="247"/>
      <c r="J256" s="41"/>
      <c r="K256" s="41"/>
      <c r="L256" s="42"/>
      <c r="M256" s="248"/>
      <c r="N256" s="249"/>
      <c r="O256" s="92"/>
      <c r="P256" s="92"/>
      <c r="Q256" s="92"/>
      <c r="R256" s="92"/>
      <c r="S256" s="92"/>
      <c r="T256" s="93"/>
      <c r="U256" s="39"/>
      <c r="V256" s="39"/>
      <c r="W256" s="39"/>
      <c r="X256" s="39"/>
      <c r="Y256" s="39"/>
      <c r="Z256" s="39"/>
      <c r="AA256" s="39"/>
      <c r="AB256" s="39"/>
      <c r="AC256" s="39"/>
      <c r="AD256" s="39"/>
      <c r="AE256" s="39"/>
      <c r="AT256" s="16" t="s">
        <v>145</v>
      </c>
      <c r="AU256" s="16" t="s">
        <v>87</v>
      </c>
    </row>
    <row r="257" s="2" customFormat="1">
      <c r="A257" s="39"/>
      <c r="B257" s="40"/>
      <c r="C257" s="41"/>
      <c r="D257" s="245" t="s">
        <v>147</v>
      </c>
      <c r="E257" s="41"/>
      <c r="F257" s="252" t="s">
        <v>345</v>
      </c>
      <c r="G257" s="41"/>
      <c r="H257" s="41"/>
      <c r="I257" s="247"/>
      <c r="J257" s="41"/>
      <c r="K257" s="41"/>
      <c r="L257" s="42"/>
      <c r="M257" s="248"/>
      <c r="N257" s="249"/>
      <c r="O257" s="92"/>
      <c r="P257" s="92"/>
      <c r="Q257" s="92"/>
      <c r="R257" s="92"/>
      <c r="S257" s="92"/>
      <c r="T257" s="93"/>
      <c r="U257" s="39"/>
      <c r="V257" s="39"/>
      <c r="W257" s="39"/>
      <c r="X257" s="39"/>
      <c r="Y257" s="39"/>
      <c r="Z257" s="39"/>
      <c r="AA257" s="39"/>
      <c r="AB257" s="39"/>
      <c r="AC257" s="39"/>
      <c r="AD257" s="39"/>
      <c r="AE257" s="39"/>
      <c r="AT257" s="16" t="s">
        <v>147</v>
      </c>
      <c r="AU257" s="16" t="s">
        <v>87</v>
      </c>
    </row>
    <row r="258" s="12" customFormat="1" ht="25.92" customHeight="1">
      <c r="A258" s="12"/>
      <c r="B258" s="218"/>
      <c r="C258" s="219"/>
      <c r="D258" s="220" t="s">
        <v>76</v>
      </c>
      <c r="E258" s="221" t="s">
        <v>168</v>
      </c>
      <c r="F258" s="221" t="s">
        <v>759</v>
      </c>
      <c r="G258" s="219"/>
      <c r="H258" s="219"/>
      <c r="I258" s="222"/>
      <c r="J258" s="223">
        <f>BK258</f>
        <v>0</v>
      </c>
      <c r="K258" s="219"/>
      <c r="L258" s="224"/>
      <c r="M258" s="225"/>
      <c r="N258" s="226"/>
      <c r="O258" s="226"/>
      <c r="P258" s="227">
        <f>SUM(P259:P321)</f>
        <v>0</v>
      </c>
      <c r="Q258" s="226"/>
      <c r="R258" s="227">
        <f>SUM(R259:R321)</f>
        <v>6367.5738950999985</v>
      </c>
      <c r="S258" s="226"/>
      <c r="T258" s="228">
        <f>SUM(T259:T321)</f>
        <v>0</v>
      </c>
      <c r="U258" s="12"/>
      <c r="V258" s="12"/>
      <c r="W258" s="12"/>
      <c r="X258" s="12"/>
      <c r="Y258" s="12"/>
      <c r="Z258" s="12"/>
      <c r="AA258" s="12"/>
      <c r="AB258" s="12"/>
      <c r="AC258" s="12"/>
      <c r="AD258" s="12"/>
      <c r="AE258" s="12"/>
      <c r="AR258" s="229" t="s">
        <v>85</v>
      </c>
      <c r="AT258" s="230" t="s">
        <v>76</v>
      </c>
      <c r="AU258" s="230" t="s">
        <v>77</v>
      </c>
      <c r="AY258" s="229" t="s">
        <v>136</v>
      </c>
      <c r="BK258" s="231">
        <f>SUM(BK259:BK321)</f>
        <v>0</v>
      </c>
    </row>
    <row r="259" s="2" customFormat="1" ht="16.5" customHeight="1">
      <c r="A259" s="39"/>
      <c r="B259" s="40"/>
      <c r="C259" s="232" t="s">
        <v>383</v>
      </c>
      <c r="D259" s="232" t="s">
        <v>137</v>
      </c>
      <c r="E259" s="233" t="s">
        <v>378</v>
      </c>
      <c r="F259" s="234" t="s">
        <v>379</v>
      </c>
      <c r="G259" s="235" t="s">
        <v>171</v>
      </c>
      <c r="H259" s="236">
        <v>5653.1099999999997</v>
      </c>
      <c r="I259" s="237"/>
      <c r="J259" s="238">
        <f>ROUND(I259*H259,2)</f>
        <v>0</v>
      </c>
      <c r="K259" s="239"/>
      <c r="L259" s="42"/>
      <c r="M259" s="240" t="s">
        <v>1</v>
      </c>
      <c r="N259" s="241" t="s">
        <v>42</v>
      </c>
      <c r="O259" s="92"/>
      <c r="P259" s="242">
        <f>O259*H259</f>
        <v>0</v>
      </c>
      <c r="Q259" s="242">
        <v>0.4153</v>
      </c>
      <c r="R259" s="242">
        <f>Q259*H259</f>
        <v>2347.7365829999999</v>
      </c>
      <c r="S259" s="242">
        <v>0</v>
      </c>
      <c r="T259" s="243">
        <f>S259*H259</f>
        <v>0</v>
      </c>
      <c r="U259" s="39"/>
      <c r="V259" s="39"/>
      <c r="W259" s="39"/>
      <c r="X259" s="39"/>
      <c r="Y259" s="39"/>
      <c r="Z259" s="39"/>
      <c r="AA259" s="39"/>
      <c r="AB259" s="39"/>
      <c r="AC259" s="39"/>
      <c r="AD259" s="39"/>
      <c r="AE259" s="39"/>
      <c r="AR259" s="244" t="s">
        <v>141</v>
      </c>
      <c r="AT259" s="244" t="s">
        <v>137</v>
      </c>
      <c r="AU259" s="244" t="s">
        <v>85</v>
      </c>
      <c r="AY259" s="16" t="s">
        <v>136</v>
      </c>
      <c r="BE259" s="144">
        <f>IF(N259="základní",J259,0)</f>
        <v>0</v>
      </c>
      <c r="BF259" s="144">
        <f>IF(N259="snížená",J259,0)</f>
        <v>0</v>
      </c>
      <c r="BG259" s="144">
        <f>IF(N259="zákl. přenesená",J259,0)</f>
        <v>0</v>
      </c>
      <c r="BH259" s="144">
        <f>IF(N259="sníž. přenesená",J259,0)</f>
        <v>0</v>
      </c>
      <c r="BI259" s="144">
        <f>IF(N259="nulová",J259,0)</f>
        <v>0</v>
      </c>
      <c r="BJ259" s="16" t="s">
        <v>85</v>
      </c>
      <c r="BK259" s="144">
        <f>ROUND(I259*H259,2)</f>
        <v>0</v>
      </c>
      <c r="BL259" s="16" t="s">
        <v>141</v>
      </c>
      <c r="BM259" s="244" t="s">
        <v>760</v>
      </c>
    </row>
    <row r="260" s="2" customFormat="1">
      <c r="A260" s="39"/>
      <c r="B260" s="40"/>
      <c r="C260" s="41"/>
      <c r="D260" s="245" t="s">
        <v>143</v>
      </c>
      <c r="E260" s="41"/>
      <c r="F260" s="246" t="s">
        <v>381</v>
      </c>
      <c r="G260" s="41"/>
      <c r="H260" s="41"/>
      <c r="I260" s="247"/>
      <c r="J260" s="41"/>
      <c r="K260" s="41"/>
      <c r="L260" s="42"/>
      <c r="M260" s="248"/>
      <c r="N260" s="249"/>
      <c r="O260" s="92"/>
      <c r="P260" s="92"/>
      <c r="Q260" s="92"/>
      <c r="R260" s="92"/>
      <c r="S260" s="92"/>
      <c r="T260" s="93"/>
      <c r="U260" s="39"/>
      <c r="V260" s="39"/>
      <c r="W260" s="39"/>
      <c r="X260" s="39"/>
      <c r="Y260" s="39"/>
      <c r="Z260" s="39"/>
      <c r="AA260" s="39"/>
      <c r="AB260" s="39"/>
      <c r="AC260" s="39"/>
      <c r="AD260" s="39"/>
      <c r="AE260" s="39"/>
      <c r="AT260" s="16" t="s">
        <v>143</v>
      </c>
      <c r="AU260" s="16" t="s">
        <v>85</v>
      </c>
    </row>
    <row r="261" s="2" customFormat="1">
      <c r="A261" s="39"/>
      <c r="B261" s="40"/>
      <c r="C261" s="41"/>
      <c r="D261" s="250" t="s">
        <v>145</v>
      </c>
      <c r="E261" s="41"/>
      <c r="F261" s="251" t="s">
        <v>382</v>
      </c>
      <c r="G261" s="41"/>
      <c r="H261" s="41"/>
      <c r="I261" s="247"/>
      <c r="J261" s="41"/>
      <c r="K261" s="41"/>
      <c r="L261" s="42"/>
      <c r="M261" s="248"/>
      <c r="N261" s="249"/>
      <c r="O261" s="92"/>
      <c r="P261" s="92"/>
      <c r="Q261" s="92"/>
      <c r="R261" s="92"/>
      <c r="S261" s="92"/>
      <c r="T261" s="93"/>
      <c r="U261" s="39"/>
      <c r="V261" s="39"/>
      <c r="W261" s="39"/>
      <c r="X261" s="39"/>
      <c r="Y261" s="39"/>
      <c r="Z261" s="39"/>
      <c r="AA261" s="39"/>
      <c r="AB261" s="39"/>
      <c r="AC261" s="39"/>
      <c r="AD261" s="39"/>
      <c r="AE261" s="39"/>
      <c r="AT261" s="16" t="s">
        <v>145</v>
      </c>
      <c r="AU261" s="16" t="s">
        <v>85</v>
      </c>
    </row>
    <row r="262" s="2" customFormat="1" ht="21.75" customHeight="1">
      <c r="A262" s="39"/>
      <c r="B262" s="40"/>
      <c r="C262" s="232" t="s">
        <v>391</v>
      </c>
      <c r="D262" s="232" t="s">
        <v>137</v>
      </c>
      <c r="E262" s="233" t="s">
        <v>384</v>
      </c>
      <c r="F262" s="234" t="s">
        <v>385</v>
      </c>
      <c r="G262" s="235" t="s">
        <v>171</v>
      </c>
      <c r="H262" s="236">
        <v>1041</v>
      </c>
      <c r="I262" s="237"/>
      <c r="J262" s="238">
        <f>ROUND(I262*H262,2)</f>
        <v>0</v>
      </c>
      <c r="K262" s="239"/>
      <c r="L262" s="42"/>
      <c r="M262" s="240" t="s">
        <v>1</v>
      </c>
      <c r="N262" s="241" t="s">
        <v>42</v>
      </c>
      <c r="O262" s="92"/>
      <c r="P262" s="242">
        <f>O262*H262</f>
        <v>0</v>
      </c>
      <c r="Q262" s="242">
        <v>0.29160000000000003</v>
      </c>
      <c r="R262" s="242">
        <f>Q262*H262</f>
        <v>303.55560000000003</v>
      </c>
      <c r="S262" s="242">
        <v>0</v>
      </c>
      <c r="T262" s="243">
        <f>S262*H262</f>
        <v>0</v>
      </c>
      <c r="U262" s="39"/>
      <c r="V262" s="39"/>
      <c r="W262" s="39"/>
      <c r="X262" s="39"/>
      <c r="Y262" s="39"/>
      <c r="Z262" s="39"/>
      <c r="AA262" s="39"/>
      <c r="AB262" s="39"/>
      <c r="AC262" s="39"/>
      <c r="AD262" s="39"/>
      <c r="AE262" s="39"/>
      <c r="AR262" s="244" t="s">
        <v>141</v>
      </c>
      <c r="AT262" s="244" t="s">
        <v>137</v>
      </c>
      <c r="AU262" s="244" t="s">
        <v>85</v>
      </c>
      <c r="AY262" s="16" t="s">
        <v>136</v>
      </c>
      <c r="BE262" s="144">
        <f>IF(N262="základní",J262,0)</f>
        <v>0</v>
      </c>
      <c r="BF262" s="144">
        <f>IF(N262="snížená",J262,0)</f>
        <v>0</v>
      </c>
      <c r="BG262" s="144">
        <f>IF(N262="zákl. přenesená",J262,0)</f>
        <v>0</v>
      </c>
      <c r="BH262" s="144">
        <f>IF(N262="sníž. přenesená",J262,0)</f>
        <v>0</v>
      </c>
      <c r="BI262" s="144">
        <f>IF(N262="nulová",J262,0)</f>
        <v>0</v>
      </c>
      <c r="BJ262" s="16" t="s">
        <v>85</v>
      </c>
      <c r="BK262" s="144">
        <f>ROUND(I262*H262,2)</f>
        <v>0</v>
      </c>
      <c r="BL262" s="16" t="s">
        <v>141</v>
      </c>
      <c r="BM262" s="244" t="s">
        <v>761</v>
      </c>
    </row>
    <row r="263" s="2" customFormat="1">
      <c r="A263" s="39"/>
      <c r="B263" s="40"/>
      <c r="C263" s="41"/>
      <c r="D263" s="245" t="s">
        <v>143</v>
      </c>
      <c r="E263" s="41"/>
      <c r="F263" s="246" t="s">
        <v>387</v>
      </c>
      <c r="G263" s="41"/>
      <c r="H263" s="41"/>
      <c r="I263" s="247"/>
      <c r="J263" s="41"/>
      <c r="K263" s="41"/>
      <c r="L263" s="42"/>
      <c r="M263" s="248"/>
      <c r="N263" s="249"/>
      <c r="O263" s="92"/>
      <c r="P263" s="92"/>
      <c r="Q263" s="92"/>
      <c r="R263" s="92"/>
      <c r="S263" s="92"/>
      <c r="T263" s="93"/>
      <c r="U263" s="39"/>
      <c r="V263" s="39"/>
      <c r="W263" s="39"/>
      <c r="X263" s="39"/>
      <c r="Y263" s="39"/>
      <c r="Z263" s="39"/>
      <c r="AA263" s="39"/>
      <c r="AB263" s="39"/>
      <c r="AC263" s="39"/>
      <c r="AD263" s="39"/>
      <c r="AE263" s="39"/>
      <c r="AT263" s="16" t="s">
        <v>143</v>
      </c>
      <c r="AU263" s="16" t="s">
        <v>85</v>
      </c>
    </row>
    <row r="264" s="2" customFormat="1">
      <c r="A264" s="39"/>
      <c r="B264" s="40"/>
      <c r="C264" s="41"/>
      <c r="D264" s="245" t="s">
        <v>147</v>
      </c>
      <c r="E264" s="41"/>
      <c r="F264" s="252" t="s">
        <v>389</v>
      </c>
      <c r="G264" s="41"/>
      <c r="H264" s="41"/>
      <c r="I264" s="247"/>
      <c r="J264" s="41"/>
      <c r="K264" s="41"/>
      <c r="L264" s="42"/>
      <c r="M264" s="248"/>
      <c r="N264" s="249"/>
      <c r="O264" s="92"/>
      <c r="P264" s="92"/>
      <c r="Q264" s="92"/>
      <c r="R264" s="92"/>
      <c r="S264" s="92"/>
      <c r="T264" s="93"/>
      <c r="U264" s="39"/>
      <c r="V264" s="39"/>
      <c r="W264" s="39"/>
      <c r="X264" s="39"/>
      <c r="Y264" s="39"/>
      <c r="Z264" s="39"/>
      <c r="AA264" s="39"/>
      <c r="AB264" s="39"/>
      <c r="AC264" s="39"/>
      <c r="AD264" s="39"/>
      <c r="AE264" s="39"/>
      <c r="AT264" s="16" t="s">
        <v>147</v>
      </c>
      <c r="AU264" s="16" t="s">
        <v>85</v>
      </c>
    </row>
    <row r="265" s="13" customFormat="1">
      <c r="A265" s="13"/>
      <c r="B265" s="253"/>
      <c r="C265" s="254"/>
      <c r="D265" s="245" t="s">
        <v>219</v>
      </c>
      <c r="E265" s="255" t="s">
        <v>1</v>
      </c>
      <c r="F265" s="256" t="s">
        <v>762</v>
      </c>
      <c r="G265" s="254"/>
      <c r="H265" s="257">
        <v>1041</v>
      </c>
      <c r="I265" s="258"/>
      <c r="J265" s="254"/>
      <c r="K265" s="254"/>
      <c r="L265" s="259"/>
      <c r="M265" s="260"/>
      <c r="N265" s="261"/>
      <c r="O265" s="261"/>
      <c r="P265" s="261"/>
      <c r="Q265" s="261"/>
      <c r="R265" s="261"/>
      <c r="S265" s="261"/>
      <c r="T265" s="262"/>
      <c r="U265" s="13"/>
      <c r="V265" s="13"/>
      <c r="W265" s="13"/>
      <c r="X265" s="13"/>
      <c r="Y265" s="13"/>
      <c r="Z265" s="13"/>
      <c r="AA265" s="13"/>
      <c r="AB265" s="13"/>
      <c r="AC265" s="13"/>
      <c r="AD265" s="13"/>
      <c r="AE265" s="13"/>
      <c r="AT265" s="263" t="s">
        <v>219</v>
      </c>
      <c r="AU265" s="263" t="s">
        <v>85</v>
      </c>
      <c r="AV265" s="13" t="s">
        <v>87</v>
      </c>
      <c r="AW265" s="13" t="s">
        <v>32</v>
      </c>
      <c r="AX265" s="13" t="s">
        <v>85</v>
      </c>
      <c r="AY265" s="263" t="s">
        <v>136</v>
      </c>
    </row>
    <row r="266" s="2" customFormat="1" ht="33" customHeight="1">
      <c r="A266" s="39"/>
      <c r="B266" s="40"/>
      <c r="C266" s="232" t="s">
        <v>398</v>
      </c>
      <c r="D266" s="232" t="s">
        <v>137</v>
      </c>
      <c r="E266" s="233" t="s">
        <v>392</v>
      </c>
      <c r="F266" s="234" t="s">
        <v>393</v>
      </c>
      <c r="G266" s="235" t="s">
        <v>171</v>
      </c>
      <c r="H266" s="236">
        <v>5330.3999999999996</v>
      </c>
      <c r="I266" s="237"/>
      <c r="J266" s="238">
        <f>ROUND(I266*H266,2)</f>
        <v>0</v>
      </c>
      <c r="K266" s="239"/>
      <c r="L266" s="42"/>
      <c r="M266" s="240" t="s">
        <v>1</v>
      </c>
      <c r="N266" s="241" t="s">
        <v>42</v>
      </c>
      <c r="O266" s="92"/>
      <c r="P266" s="242">
        <f>O266*H266</f>
        <v>0</v>
      </c>
      <c r="Q266" s="242">
        <v>0.10373</v>
      </c>
      <c r="R266" s="242">
        <f>Q266*H266</f>
        <v>552.92239199999995</v>
      </c>
      <c r="S266" s="242">
        <v>0</v>
      </c>
      <c r="T266" s="243">
        <f>S266*H266</f>
        <v>0</v>
      </c>
      <c r="U266" s="39"/>
      <c r="V266" s="39"/>
      <c r="W266" s="39"/>
      <c r="X266" s="39"/>
      <c r="Y266" s="39"/>
      <c r="Z266" s="39"/>
      <c r="AA266" s="39"/>
      <c r="AB266" s="39"/>
      <c r="AC266" s="39"/>
      <c r="AD266" s="39"/>
      <c r="AE266" s="39"/>
      <c r="AR266" s="244" t="s">
        <v>141</v>
      </c>
      <c r="AT266" s="244" t="s">
        <v>137</v>
      </c>
      <c r="AU266" s="244" t="s">
        <v>85</v>
      </c>
      <c r="AY266" s="16" t="s">
        <v>136</v>
      </c>
      <c r="BE266" s="144">
        <f>IF(N266="základní",J266,0)</f>
        <v>0</v>
      </c>
      <c r="BF266" s="144">
        <f>IF(N266="snížená",J266,0)</f>
        <v>0</v>
      </c>
      <c r="BG266" s="144">
        <f>IF(N266="zákl. přenesená",J266,0)</f>
        <v>0</v>
      </c>
      <c r="BH266" s="144">
        <f>IF(N266="sníž. přenesená",J266,0)</f>
        <v>0</v>
      </c>
      <c r="BI266" s="144">
        <f>IF(N266="nulová",J266,0)</f>
        <v>0</v>
      </c>
      <c r="BJ266" s="16" t="s">
        <v>85</v>
      </c>
      <c r="BK266" s="144">
        <f>ROUND(I266*H266,2)</f>
        <v>0</v>
      </c>
      <c r="BL266" s="16" t="s">
        <v>141</v>
      </c>
      <c r="BM266" s="244" t="s">
        <v>763</v>
      </c>
    </row>
    <row r="267" s="2" customFormat="1">
      <c r="A267" s="39"/>
      <c r="B267" s="40"/>
      <c r="C267" s="41"/>
      <c r="D267" s="245" t="s">
        <v>143</v>
      </c>
      <c r="E267" s="41"/>
      <c r="F267" s="246" t="s">
        <v>395</v>
      </c>
      <c r="G267" s="41"/>
      <c r="H267" s="41"/>
      <c r="I267" s="247"/>
      <c r="J267" s="41"/>
      <c r="K267" s="41"/>
      <c r="L267" s="42"/>
      <c r="M267" s="248"/>
      <c r="N267" s="249"/>
      <c r="O267" s="92"/>
      <c r="P267" s="92"/>
      <c r="Q267" s="92"/>
      <c r="R267" s="92"/>
      <c r="S267" s="92"/>
      <c r="T267" s="93"/>
      <c r="U267" s="39"/>
      <c r="V267" s="39"/>
      <c r="W267" s="39"/>
      <c r="X267" s="39"/>
      <c r="Y267" s="39"/>
      <c r="Z267" s="39"/>
      <c r="AA267" s="39"/>
      <c r="AB267" s="39"/>
      <c r="AC267" s="39"/>
      <c r="AD267" s="39"/>
      <c r="AE267" s="39"/>
      <c r="AT267" s="16" t="s">
        <v>143</v>
      </c>
      <c r="AU267" s="16" t="s">
        <v>85</v>
      </c>
    </row>
    <row r="268" s="2" customFormat="1">
      <c r="A268" s="39"/>
      <c r="B268" s="40"/>
      <c r="C268" s="41"/>
      <c r="D268" s="250" t="s">
        <v>145</v>
      </c>
      <c r="E268" s="41"/>
      <c r="F268" s="251" t="s">
        <v>396</v>
      </c>
      <c r="G268" s="41"/>
      <c r="H268" s="41"/>
      <c r="I268" s="247"/>
      <c r="J268" s="41"/>
      <c r="K268" s="41"/>
      <c r="L268" s="42"/>
      <c r="M268" s="248"/>
      <c r="N268" s="249"/>
      <c r="O268" s="92"/>
      <c r="P268" s="92"/>
      <c r="Q268" s="92"/>
      <c r="R268" s="92"/>
      <c r="S268" s="92"/>
      <c r="T268" s="93"/>
      <c r="U268" s="39"/>
      <c r="V268" s="39"/>
      <c r="W268" s="39"/>
      <c r="X268" s="39"/>
      <c r="Y268" s="39"/>
      <c r="Z268" s="39"/>
      <c r="AA268" s="39"/>
      <c r="AB268" s="39"/>
      <c r="AC268" s="39"/>
      <c r="AD268" s="39"/>
      <c r="AE268" s="39"/>
      <c r="AT268" s="16" t="s">
        <v>145</v>
      </c>
      <c r="AU268" s="16" t="s">
        <v>85</v>
      </c>
    </row>
    <row r="269" s="2" customFormat="1">
      <c r="A269" s="39"/>
      <c r="B269" s="40"/>
      <c r="C269" s="41"/>
      <c r="D269" s="245" t="s">
        <v>147</v>
      </c>
      <c r="E269" s="41"/>
      <c r="F269" s="252" t="s">
        <v>397</v>
      </c>
      <c r="G269" s="41"/>
      <c r="H269" s="41"/>
      <c r="I269" s="247"/>
      <c r="J269" s="41"/>
      <c r="K269" s="41"/>
      <c r="L269" s="42"/>
      <c r="M269" s="248"/>
      <c r="N269" s="249"/>
      <c r="O269" s="92"/>
      <c r="P269" s="92"/>
      <c r="Q269" s="92"/>
      <c r="R269" s="92"/>
      <c r="S269" s="92"/>
      <c r="T269" s="93"/>
      <c r="U269" s="39"/>
      <c r="V269" s="39"/>
      <c r="W269" s="39"/>
      <c r="X269" s="39"/>
      <c r="Y269" s="39"/>
      <c r="Z269" s="39"/>
      <c r="AA269" s="39"/>
      <c r="AB269" s="39"/>
      <c r="AC269" s="39"/>
      <c r="AD269" s="39"/>
      <c r="AE269" s="39"/>
      <c r="AT269" s="16" t="s">
        <v>147</v>
      </c>
      <c r="AU269" s="16" t="s">
        <v>85</v>
      </c>
    </row>
    <row r="270" s="2" customFormat="1" ht="24.15" customHeight="1">
      <c r="A270" s="39"/>
      <c r="B270" s="40"/>
      <c r="C270" s="232" t="s">
        <v>404</v>
      </c>
      <c r="D270" s="232" t="s">
        <v>137</v>
      </c>
      <c r="E270" s="233" t="s">
        <v>399</v>
      </c>
      <c r="F270" s="234" t="s">
        <v>400</v>
      </c>
      <c r="G270" s="235" t="s">
        <v>171</v>
      </c>
      <c r="H270" s="236">
        <v>5653.1099999999997</v>
      </c>
      <c r="I270" s="237"/>
      <c r="J270" s="238">
        <f>ROUND(I270*H270,2)</f>
        <v>0</v>
      </c>
      <c r="K270" s="239"/>
      <c r="L270" s="42"/>
      <c r="M270" s="240" t="s">
        <v>1</v>
      </c>
      <c r="N270" s="241" t="s">
        <v>42</v>
      </c>
      <c r="O270" s="92"/>
      <c r="P270" s="242">
        <f>O270*H270</f>
        <v>0</v>
      </c>
      <c r="Q270" s="242">
        <v>0.00071000000000000002</v>
      </c>
      <c r="R270" s="242">
        <f>Q270*H270</f>
        <v>4.0137080999999997</v>
      </c>
      <c r="S270" s="242">
        <v>0</v>
      </c>
      <c r="T270" s="243">
        <f>S270*H270</f>
        <v>0</v>
      </c>
      <c r="U270" s="39"/>
      <c r="V270" s="39"/>
      <c r="W270" s="39"/>
      <c r="X270" s="39"/>
      <c r="Y270" s="39"/>
      <c r="Z270" s="39"/>
      <c r="AA270" s="39"/>
      <c r="AB270" s="39"/>
      <c r="AC270" s="39"/>
      <c r="AD270" s="39"/>
      <c r="AE270" s="39"/>
      <c r="AR270" s="244" t="s">
        <v>141</v>
      </c>
      <c r="AT270" s="244" t="s">
        <v>137</v>
      </c>
      <c r="AU270" s="244" t="s">
        <v>85</v>
      </c>
      <c r="AY270" s="16" t="s">
        <v>136</v>
      </c>
      <c r="BE270" s="144">
        <f>IF(N270="základní",J270,0)</f>
        <v>0</v>
      </c>
      <c r="BF270" s="144">
        <f>IF(N270="snížená",J270,0)</f>
        <v>0</v>
      </c>
      <c r="BG270" s="144">
        <f>IF(N270="zákl. přenesená",J270,0)</f>
        <v>0</v>
      </c>
      <c r="BH270" s="144">
        <f>IF(N270="sníž. přenesená",J270,0)</f>
        <v>0</v>
      </c>
      <c r="BI270" s="144">
        <f>IF(N270="nulová",J270,0)</f>
        <v>0</v>
      </c>
      <c r="BJ270" s="16" t="s">
        <v>85</v>
      </c>
      <c r="BK270" s="144">
        <f>ROUND(I270*H270,2)</f>
        <v>0</v>
      </c>
      <c r="BL270" s="16" t="s">
        <v>141</v>
      </c>
      <c r="BM270" s="244" t="s">
        <v>764</v>
      </c>
    </row>
    <row r="271" s="2" customFormat="1">
      <c r="A271" s="39"/>
      <c r="B271" s="40"/>
      <c r="C271" s="41"/>
      <c r="D271" s="245" t="s">
        <v>143</v>
      </c>
      <c r="E271" s="41"/>
      <c r="F271" s="246" t="s">
        <v>402</v>
      </c>
      <c r="G271" s="41"/>
      <c r="H271" s="41"/>
      <c r="I271" s="247"/>
      <c r="J271" s="41"/>
      <c r="K271" s="41"/>
      <c r="L271" s="42"/>
      <c r="M271" s="248"/>
      <c r="N271" s="249"/>
      <c r="O271" s="92"/>
      <c r="P271" s="92"/>
      <c r="Q271" s="92"/>
      <c r="R271" s="92"/>
      <c r="S271" s="92"/>
      <c r="T271" s="93"/>
      <c r="U271" s="39"/>
      <c r="V271" s="39"/>
      <c r="W271" s="39"/>
      <c r="X271" s="39"/>
      <c r="Y271" s="39"/>
      <c r="Z271" s="39"/>
      <c r="AA271" s="39"/>
      <c r="AB271" s="39"/>
      <c r="AC271" s="39"/>
      <c r="AD271" s="39"/>
      <c r="AE271" s="39"/>
      <c r="AT271" s="16" t="s">
        <v>143</v>
      </c>
      <c r="AU271" s="16" t="s">
        <v>85</v>
      </c>
    </row>
    <row r="272" s="2" customFormat="1">
      <c r="A272" s="39"/>
      <c r="B272" s="40"/>
      <c r="C272" s="41"/>
      <c r="D272" s="250" t="s">
        <v>145</v>
      </c>
      <c r="E272" s="41"/>
      <c r="F272" s="251" t="s">
        <v>403</v>
      </c>
      <c r="G272" s="41"/>
      <c r="H272" s="41"/>
      <c r="I272" s="247"/>
      <c r="J272" s="41"/>
      <c r="K272" s="41"/>
      <c r="L272" s="42"/>
      <c r="M272" s="248"/>
      <c r="N272" s="249"/>
      <c r="O272" s="92"/>
      <c r="P272" s="92"/>
      <c r="Q272" s="92"/>
      <c r="R272" s="92"/>
      <c r="S272" s="92"/>
      <c r="T272" s="93"/>
      <c r="U272" s="39"/>
      <c r="V272" s="39"/>
      <c r="W272" s="39"/>
      <c r="X272" s="39"/>
      <c r="Y272" s="39"/>
      <c r="Z272" s="39"/>
      <c r="AA272" s="39"/>
      <c r="AB272" s="39"/>
      <c r="AC272" s="39"/>
      <c r="AD272" s="39"/>
      <c r="AE272" s="39"/>
      <c r="AT272" s="16" t="s">
        <v>145</v>
      </c>
      <c r="AU272" s="16" t="s">
        <v>85</v>
      </c>
    </row>
    <row r="273" s="2" customFormat="1" ht="33" customHeight="1">
      <c r="A273" s="39"/>
      <c r="B273" s="40"/>
      <c r="C273" s="232" t="s">
        <v>411</v>
      </c>
      <c r="D273" s="232" t="s">
        <v>137</v>
      </c>
      <c r="E273" s="233" t="s">
        <v>405</v>
      </c>
      <c r="F273" s="234" t="s">
        <v>406</v>
      </c>
      <c r="G273" s="235" t="s">
        <v>171</v>
      </c>
      <c r="H273" s="236">
        <v>5653.1099999999997</v>
      </c>
      <c r="I273" s="237"/>
      <c r="J273" s="238">
        <f>ROUND(I273*H273,2)</f>
        <v>0</v>
      </c>
      <c r="K273" s="239"/>
      <c r="L273" s="42"/>
      <c r="M273" s="240" t="s">
        <v>1</v>
      </c>
      <c r="N273" s="241" t="s">
        <v>42</v>
      </c>
      <c r="O273" s="92"/>
      <c r="P273" s="242">
        <f>O273*H273</f>
        <v>0</v>
      </c>
      <c r="Q273" s="242">
        <v>0.18462999999999999</v>
      </c>
      <c r="R273" s="242">
        <f>Q273*H273</f>
        <v>1043.7336992999999</v>
      </c>
      <c r="S273" s="242">
        <v>0</v>
      </c>
      <c r="T273" s="243">
        <f>S273*H273</f>
        <v>0</v>
      </c>
      <c r="U273" s="39"/>
      <c r="V273" s="39"/>
      <c r="W273" s="39"/>
      <c r="X273" s="39"/>
      <c r="Y273" s="39"/>
      <c r="Z273" s="39"/>
      <c r="AA273" s="39"/>
      <c r="AB273" s="39"/>
      <c r="AC273" s="39"/>
      <c r="AD273" s="39"/>
      <c r="AE273" s="39"/>
      <c r="AR273" s="244" t="s">
        <v>201</v>
      </c>
      <c r="AT273" s="244" t="s">
        <v>137</v>
      </c>
      <c r="AU273" s="244" t="s">
        <v>85</v>
      </c>
      <c r="AY273" s="16" t="s">
        <v>136</v>
      </c>
      <c r="BE273" s="144">
        <f>IF(N273="základní",J273,0)</f>
        <v>0</v>
      </c>
      <c r="BF273" s="144">
        <f>IF(N273="snížená",J273,0)</f>
        <v>0</v>
      </c>
      <c r="BG273" s="144">
        <f>IF(N273="zákl. přenesená",J273,0)</f>
        <v>0</v>
      </c>
      <c r="BH273" s="144">
        <f>IF(N273="sníž. přenesená",J273,0)</f>
        <v>0</v>
      </c>
      <c r="BI273" s="144">
        <f>IF(N273="nulová",J273,0)</f>
        <v>0</v>
      </c>
      <c r="BJ273" s="16" t="s">
        <v>85</v>
      </c>
      <c r="BK273" s="144">
        <f>ROUND(I273*H273,2)</f>
        <v>0</v>
      </c>
      <c r="BL273" s="16" t="s">
        <v>201</v>
      </c>
      <c r="BM273" s="244" t="s">
        <v>765</v>
      </c>
    </row>
    <row r="274" s="2" customFormat="1">
      <c r="A274" s="39"/>
      <c r="B274" s="40"/>
      <c r="C274" s="41"/>
      <c r="D274" s="245" t="s">
        <v>143</v>
      </c>
      <c r="E274" s="41"/>
      <c r="F274" s="246" t="s">
        <v>408</v>
      </c>
      <c r="G274" s="41"/>
      <c r="H274" s="41"/>
      <c r="I274" s="247"/>
      <c r="J274" s="41"/>
      <c r="K274" s="41"/>
      <c r="L274" s="42"/>
      <c r="M274" s="248"/>
      <c r="N274" s="249"/>
      <c r="O274" s="92"/>
      <c r="P274" s="92"/>
      <c r="Q274" s="92"/>
      <c r="R274" s="92"/>
      <c r="S274" s="92"/>
      <c r="T274" s="93"/>
      <c r="U274" s="39"/>
      <c r="V274" s="39"/>
      <c r="W274" s="39"/>
      <c r="X274" s="39"/>
      <c r="Y274" s="39"/>
      <c r="Z274" s="39"/>
      <c r="AA274" s="39"/>
      <c r="AB274" s="39"/>
      <c r="AC274" s="39"/>
      <c r="AD274" s="39"/>
      <c r="AE274" s="39"/>
      <c r="AT274" s="16" t="s">
        <v>143</v>
      </c>
      <c r="AU274" s="16" t="s">
        <v>85</v>
      </c>
    </row>
    <row r="275" s="2" customFormat="1">
      <c r="A275" s="39"/>
      <c r="B275" s="40"/>
      <c r="C275" s="41"/>
      <c r="D275" s="250" t="s">
        <v>145</v>
      </c>
      <c r="E275" s="41"/>
      <c r="F275" s="251" t="s">
        <v>409</v>
      </c>
      <c r="G275" s="41"/>
      <c r="H275" s="41"/>
      <c r="I275" s="247"/>
      <c r="J275" s="41"/>
      <c r="K275" s="41"/>
      <c r="L275" s="42"/>
      <c r="M275" s="248"/>
      <c r="N275" s="249"/>
      <c r="O275" s="92"/>
      <c r="P275" s="92"/>
      <c r="Q275" s="92"/>
      <c r="R275" s="92"/>
      <c r="S275" s="92"/>
      <c r="T275" s="93"/>
      <c r="U275" s="39"/>
      <c r="V275" s="39"/>
      <c r="W275" s="39"/>
      <c r="X275" s="39"/>
      <c r="Y275" s="39"/>
      <c r="Z275" s="39"/>
      <c r="AA275" s="39"/>
      <c r="AB275" s="39"/>
      <c r="AC275" s="39"/>
      <c r="AD275" s="39"/>
      <c r="AE275" s="39"/>
      <c r="AT275" s="16" t="s">
        <v>145</v>
      </c>
      <c r="AU275" s="16" t="s">
        <v>85</v>
      </c>
    </row>
    <row r="276" s="2" customFormat="1">
      <c r="A276" s="39"/>
      <c r="B276" s="40"/>
      <c r="C276" s="41"/>
      <c r="D276" s="245" t="s">
        <v>147</v>
      </c>
      <c r="E276" s="41"/>
      <c r="F276" s="252" t="s">
        <v>410</v>
      </c>
      <c r="G276" s="41"/>
      <c r="H276" s="41"/>
      <c r="I276" s="247"/>
      <c r="J276" s="41"/>
      <c r="K276" s="41"/>
      <c r="L276" s="42"/>
      <c r="M276" s="248"/>
      <c r="N276" s="249"/>
      <c r="O276" s="92"/>
      <c r="P276" s="92"/>
      <c r="Q276" s="92"/>
      <c r="R276" s="92"/>
      <c r="S276" s="92"/>
      <c r="T276" s="93"/>
      <c r="U276" s="39"/>
      <c r="V276" s="39"/>
      <c r="W276" s="39"/>
      <c r="X276" s="39"/>
      <c r="Y276" s="39"/>
      <c r="Z276" s="39"/>
      <c r="AA276" s="39"/>
      <c r="AB276" s="39"/>
      <c r="AC276" s="39"/>
      <c r="AD276" s="39"/>
      <c r="AE276" s="39"/>
      <c r="AT276" s="16" t="s">
        <v>147</v>
      </c>
      <c r="AU276" s="16" t="s">
        <v>85</v>
      </c>
    </row>
    <row r="277" s="2" customFormat="1" ht="16.5" customHeight="1">
      <c r="A277" s="39"/>
      <c r="B277" s="40"/>
      <c r="C277" s="232" t="s">
        <v>417</v>
      </c>
      <c r="D277" s="232" t="s">
        <v>137</v>
      </c>
      <c r="E277" s="233" t="s">
        <v>412</v>
      </c>
      <c r="F277" s="234" t="s">
        <v>413</v>
      </c>
      <c r="G277" s="235" t="s">
        <v>171</v>
      </c>
      <c r="H277" s="236">
        <v>5319.9899999999998</v>
      </c>
      <c r="I277" s="237"/>
      <c r="J277" s="238">
        <f>ROUND(I277*H277,2)</f>
        <v>0</v>
      </c>
      <c r="K277" s="239"/>
      <c r="L277" s="42"/>
      <c r="M277" s="240" t="s">
        <v>1</v>
      </c>
      <c r="N277" s="241" t="s">
        <v>42</v>
      </c>
      <c r="O277" s="92"/>
      <c r="P277" s="242">
        <f>O277*H277</f>
        <v>0</v>
      </c>
      <c r="Q277" s="242">
        <v>0.34499999999999997</v>
      </c>
      <c r="R277" s="242">
        <f>Q277*H277</f>
        <v>1835.3965499999997</v>
      </c>
      <c r="S277" s="242">
        <v>0</v>
      </c>
      <c r="T277" s="243">
        <f>S277*H277</f>
        <v>0</v>
      </c>
      <c r="U277" s="39"/>
      <c r="V277" s="39"/>
      <c r="W277" s="39"/>
      <c r="X277" s="39"/>
      <c r="Y277" s="39"/>
      <c r="Z277" s="39"/>
      <c r="AA277" s="39"/>
      <c r="AB277" s="39"/>
      <c r="AC277" s="39"/>
      <c r="AD277" s="39"/>
      <c r="AE277" s="39"/>
      <c r="AR277" s="244" t="s">
        <v>201</v>
      </c>
      <c r="AT277" s="244" t="s">
        <v>137</v>
      </c>
      <c r="AU277" s="244" t="s">
        <v>85</v>
      </c>
      <c r="AY277" s="16" t="s">
        <v>136</v>
      </c>
      <c r="BE277" s="144">
        <f>IF(N277="základní",J277,0)</f>
        <v>0</v>
      </c>
      <c r="BF277" s="144">
        <f>IF(N277="snížená",J277,0)</f>
        <v>0</v>
      </c>
      <c r="BG277" s="144">
        <f>IF(N277="zákl. přenesená",J277,0)</f>
        <v>0</v>
      </c>
      <c r="BH277" s="144">
        <f>IF(N277="sníž. přenesená",J277,0)</f>
        <v>0</v>
      </c>
      <c r="BI277" s="144">
        <f>IF(N277="nulová",J277,0)</f>
        <v>0</v>
      </c>
      <c r="BJ277" s="16" t="s">
        <v>85</v>
      </c>
      <c r="BK277" s="144">
        <f>ROUND(I277*H277,2)</f>
        <v>0</v>
      </c>
      <c r="BL277" s="16" t="s">
        <v>201</v>
      </c>
      <c r="BM277" s="244" t="s">
        <v>766</v>
      </c>
    </row>
    <row r="278" s="2" customFormat="1">
      <c r="A278" s="39"/>
      <c r="B278" s="40"/>
      <c r="C278" s="41"/>
      <c r="D278" s="245" t="s">
        <v>143</v>
      </c>
      <c r="E278" s="41"/>
      <c r="F278" s="246" t="s">
        <v>415</v>
      </c>
      <c r="G278" s="41"/>
      <c r="H278" s="41"/>
      <c r="I278" s="247"/>
      <c r="J278" s="41"/>
      <c r="K278" s="41"/>
      <c r="L278" s="42"/>
      <c r="M278" s="248"/>
      <c r="N278" s="249"/>
      <c r="O278" s="92"/>
      <c r="P278" s="92"/>
      <c r="Q278" s="92"/>
      <c r="R278" s="92"/>
      <c r="S278" s="92"/>
      <c r="T278" s="93"/>
      <c r="U278" s="39"/>
      <c r="V278" s="39"/>
      <c r="W278" s="39"/>
      <c r="X278" s="39"/>
      <c r="Y278" s="39"/>
      <c r="Z278" s="39"/>
      <c r="AA278" s="39"/>
      <c r="AB278" s="39"/>
      <c r="AC278" s="39"/>
      <c r="AD278" s="39"/>
      <c r="AE278" s="39"/>
      <c r="AT278" s="16" t="s">
        <v>143</v>
      </c>
      <c r="AU278" s="16" t="s">
        <v>85</v>
      </c>
    </row>
    <row r="279" s="2" customFormat="1">
      <c r="A279" s="39"/>
      <c r="B279" s="40"/>
      <c r="C279" s="41"/>
      <c r="D279" s="250" t="s">
        <v>145</v>
      </c>
      <c r="E279" s="41"/>
      <c r="F279" s="251" t="s">
        <v>416</v>
      </c>
      <c r="G279" s="41"/>
      <c r="H279" s="41"/>
      <c r="I279" s="247"/>
      <c r="J279" s="41"/>
      <c r="K279" s="41"/>
      <c r="L279" s="42"/>
      <c r="M279" s="248"/>
      <c r="N279" s="249"/>
      <c r="O279" s="92"/>
      <c r="P279" s="92"/>
      <c r="Q279" s="92"/>
      <c r="R279" s="92"/>
      <c r="S279" s="92"/>
      <c r="T279" s="93"/>
      <c r="U279" s="39"/>
      <c r="V279" s="39"/>
      <c r="W279" s="39"/>
      <c r="X279" s="39"/>
      <c r="Y279" s="39"/>
      <c r="Z279" s="39"/>
      <c r="AA279" s="39"/>
      <c r="AB279" s="39"/>
      <c r="AC279" s="39"/>
      <c r="AD279" s="39"/>
      <c r="AE279" s="39"/>
      <c r="AT279" s="16" t="s">
        <v>145</v>
      </c>
      <c r="AU279" s="16" t="s">
        <v>85</v>
      </c>
    </row>
    <row r="280" s="2" customFormat="1" ht="37.8" customHeight="1">
      <c r="A280" s="39"/>
      <c r="B280" s="40"/>
      <c r="C280" s="232" t="s">
        <v>424</v>
      </c>
      <c r="D280" s="232" t="s">
        <v>137</v>
      </c>
      <c r="E280" s="233" t="s">
        <v>418</v>
      </c>
      <c r="F280" s="234" t="s">
        <v>419</v>
      </c>
      <c r="G280" s="235" t="s">
        <v>171</v>
      </c>
      <c r="H280" s="236">
        <v>6100</v>
      </c>
      <c r="I280" s="237"/>
      <c r="J280" s="238">
        <f>ROUND(I280*H280,2)</f>
        <v>0</v>
      </c>
      <c r="K280" s="239"/>
      <c r="L280" s="42"/>
      <c r="M280" s="240" t="s">
        <v>1</v>
      </c>
      <c r="N280" s="241" t="s">
        <v>42</v>
      </c>
      <c r="O280" s="92"/>
      <c r="P280" s="242">
        <f>O280*H280</f>
        <v>0</v>
      </c>
      <c r="Q280" s="242">
        <v>0</v>
      </c>
      <c r="R280" s="242">
        <f>Q280*H280</f>
        <v>0</v>
      </c>
      <c r="S280" s="242">
        <v>0</v>
      </c>
      <c r="T280" s="243">
        <f>S280*H280</f>
        <v>0</v>
      </c>
      <c r="U280" s="39"/>
      <c r="V280" s="39"/>
      <c r="W280" s="39"/>
      <c r="X280" s="39"/>
      <c r="Y280" s="39"/>
      <c r="Z280" s="39"/>
      <c r="AA280" s="39"/>
      <c r="AB280" s="39"/>
      <c r="AC280" s="39"/>
      <c r="AD280" s="39"/>
      <c r="AE280" s="39"/>
      <c r="AR280" s="244" t="s">
        <v>201</v>
      </c>
      <c r="AT280" s="244" t="s">
        <v>137</v>
      </c>
      <c r="AU280" s="244" t="s">
        <v>85</v>
      </c>
      <c r="AY280" s="16" t="s">
        <v>136</v>
      </c>
      <c r="BE280" s="144">
        <f>IF(N280="základní",J280,0)</f>
        <v>0</v>
      </c>
      <c r="BF280" s="144">
        <f>IF(N280="snížená",J280,0)</f>
        <v>0</v>
      </c>
      <c r="BG280" s="144">
        <f>IF(N280="zákl. přenesená",J280,0)</f>
        <v>0</v>
      </c>
      <c r="BH280" s="144">
        <f>IF(N280="sníž. přenesená",J280,0)</f>
        <v>0</v>
      </c>
      <c r="BI280" s="144">
        <f>IF(N280="nulová",J280,0)</f>
        <v>0</v>
      </c>
      <c r="BJ280" s="16" t="s">
        <v>85</v>
      </c>
      <c r="BK280" s="144">
        <f>ROUND(I280*H280,2)</f>
        <v>0</v>
      </c>
      <c r="BL280" s="16" t="s">
        <v>201</v>
      </c>
      <c r="BM280" s="244" t="s">
        <v>767</v>
      </c>
    </row>
    <row r="281" s="2" customFormat="1">
      <c r="A281" s="39"/>
      <c r="B281" s="40"/>
      <c r="C281" s="41"/>
      <c r="D281" s="245" t="s">
        <v>143</v>
      </c>
      <c r="E281" s="41"/>
      <c r="F281" s="246" t="s">
        <v>421</v>
      </c>
      <c r="G281" s="41"/>
      <c r="H281" s="41"/>
      <c r="I281" s="247"/>
      <c r="J281" s="41"/>
      <c r="K281" s="41"/>
      <c r="L281" s="42"/>
      <c r="M281" s="248"/>
      <c r="N281" s="249"/>
      <c r="O281" s="92"/>
      <c r="P281" s="92"/>
      <c r="Q281" s="92"/>
      <c r="R281" s="92"/>
      <c r="S281" s="92"/>
      <c r="T281" s="93"/>
      <c r="U281" s="39"/>
      <c r="V281" s="39"/>
      <c r="W281" s="39"/>
      <c r="X281" s="39"/>
      <c r="Y281" s="39"/>
      <c r="Z281" s="39"/>
      <c r="AA281" s="39"/>
      <c r="AB281" s="39"/>
      <c r="AC281" s="39"/>
      <c r="AD281" s="39"/>
      <c r="AE281" s="39"/>
      <c r="AT281" s="16" t="s">
        <v>143</v>
      </c>
      <c r="AU281" s="16" t="s">
        <v>85</v>
      </c>
    </row>
    <row r="282" s="2" customFormat="1">
      <c r="A282" s="39"/>
      <c r="B282" s="40"/>
      <c r="C282" s="41"/>
      <c r="D282" s="250" t="s">
        <v>145</v>
      </c>
      <c r="E282" s="41"/>
      <c r="F282" s="251" t="s">
        <v>422</v>
      </c>
      <c r="G282" s="41"/>
      <c r="H282" s="41"/>
      <c r="I282" s="247"/>
      <c r="J282" s="41"/>
      <c r="K282" s="41"/>
      <c r="L282" s="42"/>
      <c r="M282" s="248"/>
      <c r="N282" s="249"/>
      <c r="O282" s="92"/>
      <c r="P282" s="92"/>
      <c r="Q282" s="92"/>
      <c r="R282" s="92"/>
      <c r="S282" s="92"/>
      <c r="T282" s="93"/>
      <c r="U282" s="39"/>
      <c r="V282" s="39"/>
      <c r="W282" s="39"/>
      <c r="X282" s="39"/>
      <c r="Y282" s="39"/>
      <c r="Z282" s="39"/>
      <c r="AA282" s="39"/>
      <c r="AB282" s="39"/>
      <c r="AC282" s="39"/>
      <c r="AD282" s="39"/>
      <c r="AE282" s="39"/>
      <c r="AT282" s="16" t="s">
        <v>145</v>
      </c>
      <c r="AU282" s="16" t="s">
        <v>85</v>
      </c>
    </row>
    <row r="283" s="2" customFormat="1">
      <c r="A283" s="39"/>
      <c r="B283" s="40"/>
      <c r="C283" s="41"/>
      <c r="D283" s="245" t="s">
        <v>147</v>
      </c>
      <c r="E283" s="41"/>
      <c r="F283" s="252" t="s">
        <v>423</v>
      </c>
      <c r="G283" s="41"/>
      <c r="H283" s="41"/>
      <c r="I283" s="247"/>
      <c r="J283" s="41"/>
      <c r="K283" s="41"/>
      <c r="L283" s="42"/>
      <c r="M283" s="248"/>
      <c r="N283" s="249"/>
      <c r="O283" s="92"/>
      <c r="P283" s="92"/>
      <c r="Q283" s="92"/>
      <c r="R283" s="92"/>
      <c r="S283" s="92"/>
      <c r="T283" s="93"/>
      <c r="U283" s="39"/>
      <c r="V283" s="39"/>
      <c r="W283" s="39"/>
      <c r="X283" s="39"/>
      <c r="Y283" s="39"/>
      <c r="Z283" s="39"/>
      <c r="AA283" s="39"/>
      <c r="AB283" s="39"/>
      <c r="AC283" s="39"/>
      <c r="AD283" s="39"/>
      <c r="AE283" s="39"/>
      <c r="AT283" s="16" t="s">
        <v>147</v>
      </c>
      <c r="AU283" s="16" t="s">
        <v>85</v>
      </c>
    </row>
    <row r="284" s="2" customFormat="1" ht="21.75" customHeight="1">
      <c r="A284" s="39"/>
      <c r="B284" s="40"/>
      <c r="C284" s="264" t="s">
        <v>429</v>
      </c>
      <c r="D284" s="264" t="s">
        <v>278</v>
      </c>
      <c r="E284" s="265" t="s">
        <v>425</v>
      </c>
      <c r="F284" s="266" t="s">
        <v>426</v>
      </c>
      <c r="G284" s="267" t="s">
        <v>250</v>
      </c>
      <c r="H284" s="268">
        <v>48.804000000000002</v>
      </c>
      <c r="I284" s="269"/>
      <c r="J284" s="270">
        <f>ROUND(I284*H284,2)</f>
        <v>0</v>
      </c>
      <c r="K284" s="271"/>
      <c r="L284" s="272"/>
      <c r="M284" s="273" t="s">
        <v>1</v>
      </c>
      <c r="N284" s="274" t="s">
        <v>42</v>
      </c>
      <c r="O284" s="92"/>
      <c r="P284" s="242">
        <f>O284*H284</f>
        <v>0</v>
      </c>
      <c r="Q284" s="242">
        <v>1</v>
      </c>
      <c r="R284" s="242">
        <f>Q284*H284</f>
        <v>48.804000000000002</v>
      </c>
      <c r="S284" s="242">
        <v>0</v>
      </c>
      <c r="T284" s="243">
        <f>S284*H284</f>
        <v>0</v>
      </c>
      <c r="U284" s="39"/>
      <c r="V284" s="39"/>
      <c r="W284" s="39"/>
      <c r="X284" s="39"/>
      <c r="Y284" s="39"/>
      <c r="Z284" s="39"/>
      <c r="AA284" s="39"/>
      <c r="AB284" s="39"/>
      <c r="AC284" s="39"/>
      <c r="AD284" s="39"/>
      <c r="AE284" s="39"/>
      <c r="AR284" s="244" t="s">
        <v>201</v>
      </c>
      <c r="AT284" s="244" t="s">
        <v>278</v>
      </c>
      <c r="AU284" s="244" t="s">
        <v>85</v>
      </c>
      <c r="AY284" s="16" t="s">
        <v>136</v>
      </c>
      <c r="BE284" s="144">
        <f>IF(N284="základní",J284,0)</f>
        <v>0</v>
      </c>
      <c r="BF284" s="144">
        <f>IF(N284="snížená",J284,0)</f>
        <v>0</v>
      </c>
      <c r="BG284" s="144">
        <f>IF(N284="zákl. přenesená",J284,0)</f>
        <v>0</v>
      </c>
      <c r="BH284" s="144">
        <f>IF(N284="sníž. přenesená",J284,0)</f>
        <v>0</v>
      </c>
      <c r="BI284" s="144">
        <f>IF(N284="nulová",J284,0)</f>
        <v>0</v>
      </c>
      <c r="BJ284" s="16" t="s">
        <v>85</v>
      </c>
      <c r="BK284" s="144">
        <f>ROUND(I284*H284,2)</f>
        <v>0</v>
      </c>
      <c r="BL284" s="16" t="s">
        <v>201</v>
      </c>
      <c r="BM284" s="244" t="s">
        <v>768</v>
      </c>
    </row>
    <row r="285" s="2" customFormat="1">
      <c r="A285" s="39"/>
      <c r="B285" s="40"/>
      <c r="C285" s="41"/>
      <c r="D285" s="245" t="s">
        <v>143</v>
      </c>
      <c r="E285" s="41"/>
      <c r="F285" s="246" t="s">
        <v>426</v>
      </c>
      <c r="G285" s="41"/>
      <c r="H285" s="41"/>
      <c r="I285" s="247"/>
      <c r="J285" s="41"/>
      <c r="K285" s="41"/>
      <c r="L285" s="42"/>
      <c r="M285" s="248"/>
      <c r="N285" s="249"/>
      <c r="O285" s="92"/>
      <c r="P285" s="92"/>
      <c r="Q285" s="92"/>
      <c r="R285" s="92"/>
      <c r="S285" s="92"/>
      <c r="T285" s="93"/>
      <c r="U285" s="39"/>
      <c r="V285" s="39"/>
      <c r="W285" s="39"/>
      <c r="X285" s="39"/>
      <c r="Y285" s="39"/>
      <c r="Z285" s="39"/>
      <c r="AA285" s="39"/>
      <c r="AB285" s="39"/>
      <c r="AC285" s="39"/>
      <c r="AD285" s="39"/>
      <c r="AE285" s="39"/>
      <c r="AT285" s="16" t="s">
        <v>143</v>
      </c>
      <c r="AU285" s="16" t="s">
        <v>85</v>
      </c>
    </row>
    <row r="286" s="13" customFormat="1">
      <c r="A286" s="13"/>
      <c r="B286" s="253"/>
      <c r="C286" s="254"/>
      <c r="D286" s="245" t="s">
        <v>219</v>
      </c>
      <c r="E286" s="255" t="s">
        <v>1</v>
      </c>
      <c r="F286" s="256" t="s">
        <v>769</v>
      </c>
      <c r="G286" s="254"/>
      <c r="H286" s="257">
        <v>48.804000000000002</v>
      </c>
      <c r="I286" s="258"/>
      <c r="J286" s="254"/>
      <c r="K286" s="254"/>
      <c r="L286" s="259"/>
      <c r="M286" s="260"/>
      <c r="N286" s="261"/>
      <c r="O286" s="261"/>
      <c r="P286" s="261"/>
      <c r="Q286" s="261"/>
      <c r="R286" s="261"/>
      <c r="S286" s="261"/>
      <c r="T286" s="262"/>
      <c r="U286" s="13"/>
      <c r="V286" s="13"/>
      <c r="W286" s="13"/>
      <c r="X286" s="13"/>
      <c r="Y286" s="13"/>
      <c r="Z286" s="13"/>
      <c r="AA286" s="13"/>
      <c r="AB286" s="13"/>
      <c r="AC286" s="13"/>
      <c r="AD286" s="13"/>
      <c r="AE286" s="13"/>
      <c r="AT286" s="263" t="s">
        <v>219</v>
      </c>
      <c r="AU286" s="263" t="s">
        <v>85</v>
      </c>
      <c r="AV286" s="13" t="s">
        <v>87</v>
      </c>
      <c r="AW286" s="13" t="s">
        <v>32</v>
      </c>
      <c r="AX286" s="13" t="s">
        <v>85</v>
      </c>
      <c r="AY286" s="263" t="s">
        <v>136</v>
      </c>
    </row>
    <row r="287" s="2" customFormat="1" ht="24.15" customHeight="1">
      <c r="A287" s="39"/>
      <c r="B287" s="40"/>
      <c r="C287" s="264" t="s">
        <v>434</v>
      </c>
      <c r="D287" s="264" t="s">
        <v>278</v>
      </c>
      <c r="E287" s="265" t="s">
        <v>430</v>
      </c>
      <c r="F287" s="266" t="s">
        <v>431</v>
      </c>
      <c r="G287" s="267" t="s">
        <v>432</v>
      </c>
      <c r="H287" s="268">
        <v>32</v>
      </c>
      <c r="I287" s="269"/>
      <c r="J287" s="270">
        <f>ROUND(I287*H287,2)</f>
        <v>0</v>
      </c>
      <c r="K287" s="271"/>
      <c r="L287" s="272"/>
      <c r="M287" s="273" t="s">
        <v>1</v>
      </c>
      <c r="N287" s="274" t="s">
        <v>42</v>
      </c>
      <c r="O287" s="92"/>
      <c r="P287" s="242">
        <f>O287*H287</f>
        <v>0</v>
      </c>
      <c r="Q287" s="242">
        <v>0.048300000000000003</v>
      </c>
      <c r="R287" s="242">
        <f>Q287*H287</f>
        <v>1.5456000000000001</v>
      </c>
      <c r="S287" s="242">
        <v>0</v>
      </c>
      <c r="T287" s="243">
        <f>S287*H287</f>
        <v>0</v>
      </c>
      <c r="U287" s="39"/>
      <c r="V287" s="39"/>
      <c r="W287" s="39"/>
      <c r="X287" s="39"/>
      <c r="Y287" s="39"/>
      <c r="Z287" s="39"/>
      <c r="AA287" s="39"/>
      <c r="AB287" s="39"/>
      <c r="AC287" s="39"/>
      <c r="AD287" s="39"/>
      <c r="AE287" s="39"/>
      <c r="AR287" s="244" t="s">
        <v>201</v>
      </c>
      <c r="AT287" s="244" t="s">
        <v>278</v>
      </c>
      <c r="AU287" s="244" t="s">
        <v>85</v>
      </c>
      <c r="AY287" s="16" t="s">
        <v>136</v>
      </c>
      <c r="BE287" s="144">
        <f>IF(N287="základní",J287,0)</f>
        <v>0</v>
      </c>
      <c r="BF287" s="144">
        <f>IF(N287="snížená",J287,0)</f>
        <v>0</v>
      </c>
      <c r="BG287" s="144">
        <f>IF(N287="zákl. přenesená",J287,0)</f>
        <v>0</v>
      </c>
      <c r="BH287" s="144">
        <f>IF(N287="sníž. přenesená",J287,0)</f>
        <v>0</v>
      </c>
      <c r="BI287" s="144">
        <f>IF(N287="nulová",J287,0)</f>
        <v>0</v>
      </c>
      <c r="BJ287" s="16" t="s">
        <v>85</v>
      </c>
      <c r="BK287" s="144">
        <f>ROUND(I287*H287,2)</f>
        <v>0</v>
      </c>
      <c r="BL287" s="16" t="s">
        <v>201</v>
      </c>
      <c r="BM287" s="244" t="s">
        <v>770</v>
      </c>
    </row>
    <row r="288" s="2" customFormat="1">
      <c r="A288" s="39"/>
      <c r="B288" s="40"/>
      <c r="C288" s="41"/>
      <c r="D288" s="245" t="s">
        <v>143</v>
      </c>
      <c r="E288" s="41"/>
      <c r="F288" s="246" t="s">
        <v>431</v>
      </c>
      <c r="G288" s="41"/>
      <c r="H288" s="41"/>
      <c r="I288" s="247"/>
      <c r="J288" s="41"/>
      <c r="K288" s="41"/>
      <c r="L288" s="42"/>
      <c r="M288" s="248"/>
      <c r="N288" s="249"/>
      <c r="O288" s="92"/>
      <c r="P288" s="92"/>
      <c r="Q288" s="92"/>
      <c r="R288" s="92"/>
      <c r="S288" s="92"/>
      <c r="T288" s="93"/>
      <c r="U288" s="39"/>
      <c r="V288" s="39"/>
      <c r="W288" s="39"/>
      <c r="X288" s="39"/>
      <c r="Y288" s="39"/>
      <c r="Z288" s="39"/>
      <c r="AA288" s="39"/>
      <c r="AB288" s="39"/>
      <c r="AC288" s="39"/>
      <c r="AD288" s="39"/>
      <c r="AE288" s="39"/>
      <c r="AT288" s="16" t="s">
        <v>143</v>
      </c>
      <c r="AU288" s="16" t="s">
        <v>85</v>
      </c>
    </row>
    <row r="289" s="2" customFormat="1" ht="33" customHeight="1">
      <c r="A289" s="39"/>
      <c r="B289" s="40"/>
      <c r="C289" s="232" t="s">
        <v>441</v>
      </c>
      <c r="D289" s="232" t="s">
        <v>137</v>
      </c>
      <c r="E289" s="233" t="s">
        <v>435</v>
      </c>
      <c r="F289" s="234" t="s">
        <v>436</v>
      </c>
      <c r="G289" s="235" t="s">
        <v>432</v>
      </c>
      <c r="H289" s="236">
        <v>32</v>
      </c>
      <c r="I289" s="237"/>
      <c r="J289" s="238">
        <f>ROUND(I289*H289,2)</f>
        <v>0</v>
      </c>
      <c r="K289" s="239"/>
      <c r="L289" s="42"/>
      <c r="M289" s="240" t="s">
        <v>1</v>
      </c>
      <c r="N289" s="241" t="s">
        <v>42</v>
      </c>
      <c r="O289" s="92"/>
      <c r="P289" s="242">
        <f>O289*H289</f>
        <v>0</v>
      </c>
      <c r="Q289" s="242">
        <v>0.1295</v>
      </c>
      <c r="R289" s="242">
        <f>Q289*H289</f>
        <v>4.1440000000000001</v>
      </c>
      <c r="S289" s="242">
        <v>0</v>
      </c>
      <c r="T289" s="243">
        <f>S289*H289</f>
        <v>0</v>
      </c>
      <c r="U289" s="39"/>
      <c r="V289" s="39"/>
      <c r="W289" s="39"/>
      <c r="X289" s="39"/>
      <c r="Y289" s="39"/>
      <c r="Z289" s="39"/>
      <c r="AA289" s="39"/>
      <c r="AB289" s="39"/>
      <c r="AC289" s="39"/>
      <c r="AD289" s="39"/>
      <c r="AE289" s="39"/>
      <c r="AR289" s="244" t="s">
        <v>141</v>
      </c>
      <c r="AT289" s="244" t="s">
        <v>137</v>
      </c>
      <c r="AU289" s="244" t="s">
        <v>85</v>
      </c>
      <c r="AY289" s="16" t="s">
        <v>136</v>
      </c>
      <c r="BE289" s="144">
        <f>IF(N289="základní",J289,0)</f>
        <v>0</v>
      </c>
      <c r="BF289" s="144">
        <f>IF(N289="snížená",J289,0)</f>
        <v>0</v>
      </c>
      <c r="BG289" s="144">
        <f>IF(N289="zákl. přenesená",J289,0)</f>
        <v>0</v>
      </c>
      <c r="BH289" s="144">
        <f>IF(N289="sníž. přenesená",J289,0)</f>
        <v>0</v>
      </c>
      <c r="BI289" s="144">
        <f>IF(N289="nulová",J289,0)</f>
        <v>0</v>
      </c>
      <c r="BJ289" s="16" t="s">
        <v>85</v>
      </c>
      <c r="BK289" s="144">
        <f>ROUND(I289*H289,2)</f>
        <v>0</v>
      </c>
      <c r="BL289" s="16" t="s">
        <v>141</v>
      </c>
      <c r="BM289" s="244" t="s">
        <v>771</v>
      </c>
    </row>
    <row r="290" s="2" customFormat="1">
      <c r="A290" s="39"/>
      <c r="B290" s="40"/>
      <c r="C290" s="41"/>
      <c r="D290" s="245" t="s">
        <v>143</v>
      </c>
      <c r="E290" s="41"/>
      <c r="F290" s="246" t="s">
        <v>438</v>
      </c>
      <c r="G290" s="41"/>
      <c r="H290" s="41"/>
      <c r="I290" s="247"/>
      <c r="J290" s="41"/>
      <c r="K290" s="41"/>
      <c r="L290" s="42"/>
      <c r="M290" s="248"/>
      <c r="N290" s="249"/>
      <c r="O290" s="92"/>
      <c r="P290" s="92"/>
      <c r="Q290" s="92"/>
      <c r="R290" s="92"/>
      <c r="S290" s="92"/>
      <c r="T290" s="93"/>
      <c r="U290" s="39"/>
      <c r="V290" s="39"/>
      <c r="W290" s="39"/>
      <c r="X290" s="39"/>
      <c r="Y290" s="39"/>
      <c r="Z290" s="39"/>
      <c r="AA290" s="39"/>
      <c r="AB290" s="39"/>
      <c r="AC290" s="39"/>
      <c r="AD290" s="39"/>
      <c r="AE290" s="39"/>
      <c r="AT290" s="16" t="s">
        <v>143</v>
      </c>
      <c r="AU290" s="16" t="s">
        <v>85</v>
      </c>
    </row>
    <row r="291" s="2" customFormat="1">
      <c r="A291" s="39"/>
      <c r="B291" s="40"/>
      <c r="C291" s="41"/>
      <c r="D291" s="250" t="s">
        <v>145</v>
      </c>
      <c r="E291" s="41"/>
      <c r="F291" s="251" t="s">
        <v>439</v>
      </c>
      <c r="G291" s="41"/>
      <c r="H291" s="41"/>
      <c r="I291" s="247"/>
      <c r="J291" s="41"/>
      <c r="K291" s="41"/>
      <c r="L291" s="42"/>
      <c r="M291" s="248"/>
      <c r="N291" s="249"/>
      <c r="O291" s="92"/>
      <c r="P291" s="92"/>
      <c r="Q291" s="92"/>
      <c r="R291" s="92"/>
      <c r="S291" s="92"/>
      <c r="T291" s="93"/>
      <c r="U291" s="39"/>
      <c r="V291" s="39"/>
      <c r="W291" s="39"/>
      <c r="X291" s="39"/>
      <c r="Y291" s="39"/>
      <c r="Z291" s="39"/>
      <c r="AA291" s="39"/>
      <c r="AB291" s="39"/>
      <c r="AC291" s="39"/>
      <c r="AD291" s="39"/>
      <c r="AE291" s="39"/>
      <c r="AT291" s="16" t="s">
        <v>145</v>
      </c>
      <c r="AU291" s="16" t="s">
        <v>85</v>
      </c>
    </row>
    <row r="292" s="2" customFormat="1">
      <c r="A292" s="39"/>
      <c r="B292" s="40"/>
      <c r="C292" s="41"/>
      <c r="D292" s="245" t="s">
        <v>147</v>
      </c>
      <c r="E292" s="41"/>
      <c r="F292" s="252" t="s">
        <v>440</v>
      </c>
      <c r="G292" s="41"/>
      <c r="H292" s="41"/>
      <c r="I292" s="247"/>
      <c r="J292" s="41"/>
      <c r="K292" s="41"/>
      <c r="L292" s="42"/>
      <c r="M292" s="248"/>
      <c r="N292" s="249"/>
      <c r="O292" s="92"/>
      <c r="P292" s="92"/>
      <c r="Q292" s="92"/>
      <c r="R292" s="92"/>
      <c r="S292" s="92"/>
      <c r="T292" s="93"/>
      <c r="U292" s="39"/>
      <c r="V292" s="39"/>
      <c r="W292" s="39"/>
      <c r="X292" s="39"/>
      <c r="Y292" s="39"/>
      <c r="Z292" s="39"/>
      <c r="AA292" s="39"/>
      <c r="AB292" s="39"/>
      <c r="AC292" s="39"/>
      <c r="AD292" s="39"/>
      <c r="AE292" s="39"/>
      <c r="AT292" s="16" t="s">
        <v>147</v>
      </c>
      <c r="AU292" s="16" t="s">
        <v>85</v>
      </c>
    </row>
    <row r="293" s="2" customFormat="1" ht="21.75" customHeight="1">
      <c r="A293" s="39"/>
      <c r="B293" s="40"/>
      <c r="C293" s="232" t="s">
        <v>448</v>
      </c>
      <c r="D293" s="232" t="s">
        <v>137</v>
      </c>
      <c r="E293" s="233" t="s">
        <v>456</v>
      </c>
      <c r="F293" s="234" t="s">
        <v>457</v>
      </c>
      <c r="G293" s="235" t="s">
        <v>432</v>
      </c>
      <c r="H293" s="236">
        <v>50.5</v>
      </c>
      <c r="I293" s="237"/>
      <c r="J293" s="238">
        <f>ROUND(I293*H293,2)</f>
        <v>0</v>
      </c>
      <c r="K293" s="239"/>
      <c r="L293" s="42"/>
      <c r="M293" s="240" t="s">
        <v>1</v>
      </c>
      <c r="N293" s="241" t="s">
        <v>42</v>
      </c>
      <c r="O293" s="92"/>
      <c r="P293" s="242">
        <f>O293*H293</f>
        <v>0</v>
      </c>
      <c r="Q293" s="242">
        <v>0.0035999999999999999</v>
      </c>
      <c r="R293" s="242">
        <f>Q293*H293</f>
        <v>0.18179999999999999</v>
      </c>
      <c r="S293" s="242">
        <v>0</v>
      </c>
      <c r="T293" s="243">
        <f>S293*H293</f>
        <v>0</v>
      </c>
      <c r="U293" s="39"/>
      <c r="V293" s="39"/>
      <c r="W293" s="39"/>
      <c r="X293" s="39"/>
      <c r="Y293" s="39"/>
      <c r="Z293" s="39"/>
      <c r="AA293" s="39"/>
      <c r="AB293" s="39"/>
      <c r="AC293" s="39"/>
      <c r="AD293" s="39"/>
      <c r="AE293" s="39"/>
      <c r="AR293" s="244" t="s">
        <v>141</v>
      </c>
      <c r="AT293" s="244" t="s">
        <v>137</v>
      </c>
      <c r="AU293" s="244" t="s">
        <v>85</v>
      </c>
      <c r="AY293" s="16" t="s">
        <v>136</v>
      </c>
      <c r="BE293" s="144">
        <f>IF(N293="základní",J293,0)</f>
        <v>0</v>
      </c>
      <c r="BF293" s="144">
        <f>IF(N293="snížená",J293,0)</f>
        <v>0</v>
      </c>
      <c r="BG293" s="144">
        <f>IF(N293="zákl. přenesená",J293,0)</f>
        <v>0</v>
      </c>
      <c r="BH293" s="144">
        <f>IF(N293="sníž. přenesená",J293,0)</f>
        <v>0</v>
      </c>
      <c r="BI293" s="144">
        <f>IF(N293="nulová",J293,0)</f>
        <v>0</v>
      </c>
      <c r="BJ293" s="16" t="s">
        <v>85</v>
      </c>
      <c r="BK293" s="144">
        <f>ROUND(I293*H293,2)</f>
        <v>0</v>
      </c>
      <c r="BL293" s="16" t="s">
        <v>141</v>
      </c>
      <c r="BM293" s="244" t="s">
        <v>772</v>
      </c>
    </row>
    <row r="294" s="2" customFormat="1">
      <c r="A294" s="39"/>
      <c r="B294" s="40"/>
      <c r="C294" s="41"/>
      <c r="D294" s="245" t="s">
        <v>143</v>
      </c>
      <c r="E294" s="41"/>
      <c r="F294" s="246" t="s">
        <v>459</v>
      </c>
      <c r="G294" s="41"/>
      <c r="H294" s="41"/>
      <c r="I294" s="247"/>
      <c r="J294" s="41"/>
      <c r="K294" s="41"/>
      <c r="L294" s="42"/>
      <c r="M294" s="248"/>
      <c r="N294" s="249"/>
      <c r="O294" s="92"/>
      <c r="P294" s="92"/>
      <c r="Q294" s="92"/>
      <c r="R294" s="92"/>
      <c r="S294" s="92"/>
      <c r="T294" s="93"/>
      <c r="U294" s="39"/>
      <c r="V294" s="39"/>
      <c r="W294" s="39"/>
      <c r="X294" s="39"/>
      <c r="Y294" s="39"/>
      <c r="Z294" s="39"/>
      <c r="AA294" s="39"/>
      <c r="AB294" s="39"/>
      <c r="AC294" s="39"/>
      <c r="AD294" s="39"/>
      <c r="AE294" s="39"/>
      <c r="AT294" s="16" t="s">
        <v>143</v>
      </c>
      <c r="AU294" s="16" t="s">
        <v>85</v>
      </c>
    </row>
    <row r="295" s="2" customFormat="1">
      <c r="A295" s="39"/>
      <c r="B295" s="40"/>
      <c r="C295" s="41"/>
      <c r="D295" s="250" t="s">
        <v>145</v>
      </c>
      <c r="E295" s="41"/>
      <c r="F295" s="251" t="s">
        <v>460</v>
      </c>
      <c r="G295" s="41"/>
      <c r="H295" s="41"/>
      <c r="I295" s="247"/>
      <c r="J295" s="41"/>
      <c r="K295" s="41"/>
      <c r="L295" s="42"/>
      <c r="M295" s="248"/>
      <c r="N295" s="249"/>
      <c r="O295" s="92"/>
      <c r="P295" s="92"/>
      <c r="Q295" s="92"/>
      <c r="R295" s="92"/>
      <c r="S295" s="92"/>
      <c r="T295" s="93"/>
      <c r="U295" s="39"/>
      <c r="V295" s="39"/>
      <c r="W295" s="39"/>
      <c r="X295" s="39"/>
      <c r="Y295" s="39"/>
      <c r="Z295" s="39"/>
      <c r="AA295" s="39"/>
      <c r="AB295" s="39"/>
      <c r="AC295" s="39"/>
      <c r="AD295" s="39"/>
      <c r="AE295" s="39"/>
      <c r="AT295" s="16" t="s">
        <v>145</v>
      </c>
      <c r="AU295" s="16" t="s">
        <v>85</v>
      </c>
    </row>
    <row r="296" s="2" customFormat="1">
      <c r="A296" s="39"/>
      <c r="B296" s="40"/>
      <c r="C296" s="41"/>
      <c r="D296" s="245" t="s">
        <v>147</v>
      </c>
      <c r="E296" s="41"/>
      <c r="F296" s="252" t="s">
        <v>461</v>
      </c>
      <c r="G296" s="41"/>
      <c r="H296" s="41"/>
      <c r="I296" s="247"/>
      <c r="J296" s="41"/>
      <c r="K296" s="41"/>
      <c r="L296" s="42"/>
      <c r="M296" s="248"/>
      <c r="N296" s="249"/>
      <c r="O296" s="92"/>
      <c r="P296" s="92"/>
      <c r="Q296" s="92"/>
      <c r="R296" s="92"/>
      <c r="S296" s="92"/>
      <c r="T296" s="93"/>
      <c r="U296" s="39"/>
      <c r="V296" s="39"/>
      <c r="W296" s="39"/>
      <c r="X296" s="39"/>
      <c r="Y296" s="39"/>
      <c r="Z296" s="39"/>
      <c r="AA296" s="39"/>
      <c r="AB296" s="39"/>
      <c r="AC296" s="39"/>
      <c r="AD296" s="39"/>
      <c r="AE296" s="39"/>
      <c r="AT296" s="16" t="s">
        <v>147</v>
      </c>
      <c r="AU296" s="16" t="s">
        <v>85</v>
      </c>
    </row>
    <row r="297" s="2" customFormat="1" ht="16.5" customHeight="1">
      <c r="A297" s="39"/>
      <c r="B297" s="40"/>
      <c r="C297" s="232" t="s">
        <v>455</v>
      </c>
      <c r="D297" s="232" t="s">
        <v>137</v>
      </c>
      <c r="E297" s="233" t="s">
        <v>463</v>
      </c>
      <c r="F297" s="234" t="s">
        <v>464</v>
      </c>
      <c r="G297" s="235" t="s">
        <v>186</v>
      </c>
      <c r="H297" s="236">
        <v>458.04000000000002</v>
      </c>
      <c r="I297" s="237"/>
      <c r="J297" s="238">
        <f>ROUND(I297*H297,2)</f>
        <v>0</v>
      </c>
      <c r="K297" s="239"/>
      <c r="L297" s="42"/>
      <c r="M297" s="240" t="s">
        <v>1</v>
      </c>
      <c r="N297" s="241" t="s">
        <v>42</v>
      </c>
      <c r="O297" s="92"/>
      <c r="P297" s="242">
        <f>O297*H297</f>
        <v>0</v>
      </c>
      <c r="Q297" s="242">
        <v>0</v>
      </c>
      <c r="R297" s="242">
        <f>Q297*H297</f>
        <v>0</v>
      </c>
      <c r="S297" s="242">
        <v>0</v>
      </c>
      <c r="T297" s="243">
        <f>S297*H297</f>
        <v>0</v>
      </c>
      <c r="U297" s="39"/>
      <c r="V297" s="39"/>
      <c r="W297" s="39"/>
      <c r="X297" s="39"/>
      <c r="Y297" s="39"/>
      <c r="Z297" s="39"/>
      <c r="AA297" s="39"/>
      <c r="AB297" s="39"/>
      <c r="AC297" s="39"/>
      <c r="AD297" s="39"/>
      <c r="AE297" s="39"/>
      <c r="AR297" s="244" t="s">
        <v>201</v>
      </c>
      <c r="AT297" s="244" t="s">
        <v>137</v>
      </c>
      <c r="AU297" s="244" t="s">
        <v>85</v>
      </c>
      <c r="AY297" s="16" t="s">
        <v>136</v>
      </c>
      <c r="BE297" s="144">
        <f>IF(N297="základní",J297,0)</f>
        <v>0</v>
      </c>
      <c r="BF297" s="144">
        <f>IF(N297="snížená",J297,0)</f>
        <v>0</v>
      </c>
      <c r="BG297" s="144">
        <f>IF(N297="zákl. přenesená",J297,0)</f>
        <v>0</v>
      </c>
      <c r="BH297" s="144">
        <f>IF(N297="sníž. přenesená",J297,0)</f>
        <v>0</v>
      </c>
      <c r="BI297" s="144">
        <f>IF(N297="nulová",J297,0)</f>
        <v>0</v>
      </c>
      <c r="BJ297" s="16" t="s">
        <v>85</v>
      </c>
      <c r="BK297" s="144">
        <f>ROUND(I297*H297,2)</f>
        <v>0</v>
      </c>
      <c r="BL297" s="16" t="s">
        <v>201</v>
      </c>
      <c r="BM297" s="244" t="s">
        <v>773</v>
      </c>
    </row>
    <row r="298" s="2" customFormat="1">
      <c r="A298" s="39"/>
      <c r="B298" s="40"/>
      <c r="C298" s="41"/>
      <c r="D298" s="245" t="s">
        <v>143</v>
      </c>
      <c r="E298" s="41"/>
      <c r="F298" s="246" t="s">
        <v>466</v>
      </c>
      <c r="G298" s="41"/>
      <c r="H298" s="41"/>
      <c r="I298" s="247"/>
      <c r="J298" s="41"/>
      <c r="K298" s="41"/>
      <c r="L298" s="42"/>
      <c r="M298" s="248"/>
      <c r="N298" s="249"/>
      <c r="O298" s="92"/>
      <c r="P298" s="92"/>
      <c r="Q298" s="92"/>
      <c r="R298" s="92"/>
      <c r="S298" s="92"/>
      <c r="T298" s="93"/>
      <c r="U298" s="39"/>
      <c r="V298" s="39"/>
      <c r="W298" s="39"/>
      <c r="X298" s="39"/>
      <c r="Y298" s="39"/>
      <c r="Z298" s="39"/>
      <c r="AA298" s="39"/>
      <c r="AB298" s="39"/>
      <c r="AC298" s="39"/>
      <c r="AD298" s="39"/>
      <c r="AE298" s="39"/>
      <c r="AT298" s="16" t="s">
        <v>143</v>
      </c>
      <c r="AU298" s="16" t="s">
        <v>85</v>
      </c>
    </row>
    <row r="299" s="2" customFormat="1">
      <c r="A299" s="39"/>
      <c r="B299" s="40"/>
      <c r="C299" s="41"/>
      <c r="D299" s="250" t="s">
        <v>145</v>
      </c>
      <c r="E299" s="41"/>
      <c r="F299" s="251" t="s">
        <v>467</v>
      </c>
      <c r="G299" s="41"/>
      <c r="H299" s="41"/>
      <c r="I299" s="247"/>
      <c r="J299" s="41"/>
      <c r="K299" s="41"/>
      <c r="L299" s="42"/>
      <c r="M299" s="248"/>
      <c r="N299" s="249"/>
      <c r="O299" s="92"/>
      <c r="P299" s="92"/>
      <c r="Q299" s="92"/>
      <c r="R299" s="92"/>
      <c r="S299" s="92"/>
      <c r="T299" s="93"/>
      <c r="U299" s="39"/>
      <c r="V299" s="39"/>
      <c r="W299" s="39"/>
      <c r="X299" s="39"/>
      <c r="Y299" s="39"/>
      <c r="Z299" s="39"/>
      <c r="AA299" s="39"/>
      <c r="AB299" s="39"/>
      <c r="AC299" s="39"/>
      <c r="AD299" s="39"/>
      <c r="AE299" s="39"/>
      <c r="AT299" s="16" t="s">
        <v>145</v>
      </c>
      <c r="AU299" s="16" t="s">
        <v>85</v>
      </c>
    </row>
    <row r="300" s="2" customFormat="1">
      <c r="A300" s="39"/>
      <c r="B300" s="40"/>
      <c r="C300" s="41"/>
      <c r="D300" s="245" t="s">
        <v>147</v>
      </c>
      <c r="E300" s="41"/>
      <c r="F300" s="252" t="s">
        <v>468</v>
      </c>
      <c r="G300" s="41"/>
      <c r="H300" s="41"/>
      <c r="I300" s="247"/>
      <c r="J300" s="41"/>
      <c r="K300" s="41"/>
      <c r="L300" s="42"/>
      <c r="M300" s="248"/>
      <c r="N300" s="249"/>
      <c r="O300" s="92"/>
      <c r="P300" s="92"/>
      <c r="Q300" s="92"/>
      <c r="R300" s="92"/>
      <c r="S300" s="92"/>
      <c r="T300" s="93"/>
      <c r="U300" s="39"/>
      <c r="V300" s="39"/>
      <c r="W300" s="39"/>
      <c r="X300" s="39"/>
      <c r="Y300" s="39"/>
      <c r="Z300" s="39"/>
      <c r="AA300" s="39"/>
      <c r="AB300" s="39"/>
      <c r="AC300" s="39"/>
      <c r="AD300" s="39"/>
      <c r="AE300" s="39"/>
      <c r="AT300" s="16" t="s">
        <v>147</v>
      </c>
      <c r="AU300" s="16" t="s">
        <v>85</v>
      </c>
    </row>
    <row r="301" s="2" customFormat="1" ht="16.5" customHeight="1">
      <c r="A301" s="39"/>
      <c r="B301" s="40"/>
      <c r="C301" s="232" t="s">
        <v>462</v>
      </c>
      <c r="D301" s="232" t="s">
        <v>137</v>
      </c>
      <c r="E301" s="233" t="s">
        <v>470</v>
      </c>
      <c r="F301" s="234" t="s">
        <v>471</v>
      </c>
      <c r="G301" s="235" t="s">
        <v>171</v>
      </c>
      <c r="H301" s="236">
        <v>5653.1099999999997</v>
      </c>
      <c r="I301" s="237"/>
      <c r="J301" s="238">
        <f>ROUND(I301*H301,2)</f>
        <v>0</v>
      </c>
      <c r="K301" s="239"/>
      <c r="L301" s="42"/>
      <c r="M301" s="240" t="s">
        <v>1</v>
      </c>
      <c r="N301" s="241" t="s">
        <v>42</v>
      </c>
      <c r="O301" s="92"/>
      <c r="P301" s="242">
        <f>O301*H301</f>
        <v>0</v>
      </c>
      <c r="Q301" s="242">
        <v>0.0070699999999999999</v>
      </c>
      <c r="R301" s="242">
        <f>Q301*H301</f>
        <v>39.9674877</v>
      </c>
      <c r="S301" s="242">
        <v>0</v>
      </c>
      <c r="T301" s="243">
        <f>S301*H301</f>
        <v>0</v>
      </c>
      <c r="U301" s="39"/>
      <c r="V301" s="39"/>
      <c r="W301" s="39"/>
      <c r="X301" s="39"/>
      <c r="Y301" s="39"/>
      <c r="Z301" s="39"/>
      <c r="AA301" s="39"/>
      <c r="AB301" s="39"/>
      <c r="AC301" s="39"/>
      <c r="AD301" s="39"/>
      <c r="AE301" s="39"/>
      <c r="AR301" s="244" t="s">
        <v>201</v>
      </c>
      <c r="AT301" s="244" t="s">
        <v>137</v>
      </c>
      <c r="AU301" s="244" t="s">
        <v>85</v>
      </c>
      <c r="AY301" s="16" t="s">
        <v>136</v>
      </c>
      <c r="BE301" s="144">
        <f>IF(N301="základní",J301,0)</f>
        <v>0</v>
      </c>
      <c r="BF301" s="144">
        <f>IF(N301="snížená",J301,0)</f>
        <v>0</v>
      </c>
      <c r="BG301" s="144">
        <f>IF(N301="zákl. přenesená",J301,0)</f>
        <v>0</v>
      </c>
      <c r="BH301" s="144">
        <f>IF(N301="sníž. přenesená",J301,0)</f>
        <v>0</v>
      </c>
      <c r="BI301" s="144">
        <f>IF(N301="nulová",J301,0)</f>
        <v>0</v>
      </c>
      <c r="BJ301" s="16" t="s">
        <v>85</v>
      </c>
      <c r="BK301" s="144">
        <f>ROUND(I301*H301,2)</f>
        <v>0</v>
      </c>
      <c r="BL301" s="16" t="s">
        <v>201</v>
      </c>
      <c r="BM301" s="244" t="s">
        <v>774</v>
      </c>
    </row>
    <row r="302" s="2" customFormat="1">
      <c r="A302" s="39"/>
      <c r="B302" s="40"/>
      <c r="C302" s="41"/>
      <c r="D302" s="245" t="s">
        <v>143</v>
      </c>
      <c r="E302" s="41"/>
      <c r="F302" s="246" t="s">
        <v>473</v>
      </c>
      <c r="G302" s="41"/>
      <c r="H302" s="41"/>
      <c r="I302" s="247"/>
      <c r="J302" s="41"/>
      <c r="K302" s="41"/>
      <c r="L302" s="42"/>
      <c r="M302" s="248"/>
      <c r="N302" s="249"/>
      <c r="O302" s="92"/>
      <c r="P302" s="92"/>
      <c r="Q302" s="92"/>
      <c r="R302" s="92"/>
      <c r="S302" s="92"/>
      <c r="T302" s="93"/>
      <c r="U302" s="39"/>
      <c r="V302" s="39"/>
      <c r="W302" s="39"/>
      <c r="X302" s="39"/>
      <c r="Y302" s="39"/>
      <c r="Z302" s="39"/>
      <c r="AA302" s="39"/>
      <c r="AB302" s="39"/>
      <c r="AC302" s="39"/>
      <c r="AD302" s="39"/>
      <c r="AE302" s="39"/>
      <c r="AT302" s="16" t="s">
        <v>143</v>
      </c>
      <c r="AU302" s="16" t="s">
        <v>85</v>
      </c>
    </row>
    <row r="303" s="2" customFormat="1">
      <c r="A303" s="39"/>
      <c r="B303" s="40"/>
      <c r="C303" s="41"/>
      <c r="D303" s="250" t="s">
        <v>145</v>
      </c>
      <c r="E303" s="41"/>
      <c r="F303" s="251" t="s">
        <v>474</v>
      </c>
      <c r="G303" s="41"/>
      <c r="H303" s="41"/>
      <c r="I303" s="247"/>
      <c r="J303" s="41"/>
      <c r="K303" s="41"/>
      <c r="L303" s="42"/>
      <c r="M303" s="248"/>
      <c r="N303" s="249"/>
      <c r="O303" s="92"/>
      <c r="P303" s="92"/>
      <c r="Q303" s="92"/>
      <c r="R303" s="92"/>
      <c r="S303" s="92"/>
      <c r="T303" s="93"/>
      <c r="U303" s="39"/>
      <c r="V303" s="39"/>
      <c r="W303" s="39"/>
      <c r="X303" s="39"/>
      <c r="Y303" s="39"/>
      <c r="Z303" s="39"/>
      <c r="AA303" s="39"/>
      <c r="AB303" s="39"/>
      <c r="AC303" s="39"/>
      <c r="AD303" s="39"/>
      <c r="AE303" s="39"/>
      <c r="AT303" s="16" t="s">
        <v>145</v>
      </c>
      <c r="AU303" s="16" t="s">
        <v>85</v>
      </c>
    </row>
    <row r="304" s="2" customFormat="1">
      <c r="A304" s="39"/>
      <c r="B304" s="40"/>
      <c r="C304" s="41"/>
      <c r="D304" s="245" t="s">
        <v>147</v>
      </c>
      <c r="E304" s="41"/>
      <c r="F304" s="252" t="s">
        <v>475</v>
      </c>
      <c r="G304" s="41"/>
      <c r="H304" s="41"/>
      <c r="I304" s="247"/>
      <c r="J304" s="41"/>
      <c r="K304" s="41"/>
      <c r="L304" s="42"/>
      <c r="M304" s="248"/>
      <c r="N304" s="249"/>
      <c r="O304" s="92"/>
      <c r="P304" s="92"/>
      <c r="Q304" s="92"/>
      <c r="R304" s="92"/>
      <c r="S304" s="92"/>
      <c r="T304" s="93"/>
      <c r="U304" s="39"/>
      <c r="V304" s="39"/>
      <c r="W304" s="39"/>
      <c r="X304" s="39"/>
      <c r="Y304" s="39"/>
      <c r="Z304" s="39"/>
      <c r="AA304" s="39"/>
      <c r="AB304" s="39"/>
      <c r="AC304" s="39"/>
      <c r="AD304" s="39"/>
      <c r="AE304" s="39"/>
      <c r="AT304" s="16" t="s">
        <v>147</v>
      </c>
      <c r="AU304" s="16" t="s">
        <v>85</v>
      </c>
    </row>
    <row r="305" s="2" customFormat="1" ht="24.15" customHeight="1">
      <c r="A305" s="39"/>
      <c r="B305" s="40"/>
      <c r="C305" s="232" t="s">
        <v>469</v>
      </c>
      <c r="D305" s="232" t="s">
        <v>137</v>
      </c>
      <c r="E305" s="233" t="s">
        <v>775</v>
      </c>
      <c r="F305" s="234" t="s">
        <v>776</v>
      </c>
      <c r="G305" s="235" t="s">
        <v>171</v>
      </c>
      <c r="H305" s="236">
        <v>624.60000000000002</v>
      </c>
      <c r="I305" s="237"/>
      <c r="J305" s="238">
        <f>ROUND(I305*H305,2)</f>
        <v>0</v>
      </c>
      <c r="K305" s="239"/>
      <c r="L305" s="42"/>
      <c r="M305" s="240" t="s">
        <v>1</v>
      </c>
      <c r="N305" s="241" t="s">
        <v>42</v>
      </c>
      <c r="O305" s="92"/>
      <c r="P305" s="242">
        <f>O305*H305</f>
        <v>0</v>
      </c>
      <c r="Q305" s="242">
        <v>0.098000000000000004</v>
      </c>
      <c r="R305" s="242">
        <f>Q305*H305</f>
        <v>61.210800000000006</v>
      </c>
      <c r="S305" s="242">
        <v>0</v>
      </c>
      <c r="T305" s="243">
        <f>S305*H305</f>
        <v>0</v>
      </c>
      <c r="U305" s="39"/>
      <c r="V305" s="39"/>
      <c r="W305" s="39"/>
      <c r="X305" s="39"/>
      <c r="Y305" s="39"/>
      <c r="Z305" s="39"/>
      <c r="AA305" s="39"/>
      <c r="AB305" s="39"/>
      <c r="AC305" s="39"/>
      <c r="AD305" s="39"/>
      <c r="AE305" s="39"/>
      <c r="AR305" s="244" t="s">
        <v>141</v>
      </c>
      <c r="AT305" s="244" t="s">
        <v>137</v>
      </c>
      <c r="AU305" s="244" t="s">
        <v>85</v>
      </c>
      <c r="AY305" s="16" t="s">
        <v>136</v>
      </c>
      <c r="BE305" s="144">
        <f>IF(N305="základní",J305,0)</f>
        <v>0</v>
      </c>
      <c r="BF305" s="144">
        <f>IF(N305="snížená",J305,0)</f>
        <v>0</v>
      </c>
      <c r="BG305" s="144">
        <f>IF(N305="zákl. přenesená",J305,0)</f>
        <v>0</v>
      </c>
      <c r="BH305" s="144">
        <f>IF(N305="sníž. přenesená",J305,0)</f>
        <v>0</v>
      </c>
      <c r="BI305" s="144">
        <f>IF(N305="nulová",J305,0)</f>
        <v>0</v>
      </c>
      <c r="BJ305" s="16" t="s">
        <v>85</v>
      </c>
      <c r="BK305" s="144">
        <f>ROUND(I305*H305,2)</f>
        <v>0</v>
      </c>
      <c r="BL305" s="16" t="s">
        <v>141</v>
      </c>
      <c r="BM305" s="244" t="s">
        <v>777</v>
      </c>
    </row>
    <row r="306" s="2" customFormat="1">
      <c r="A306" s="39"/>
      <c r="B306" s="40"/>
      <c r="C306" s="41"/>
      <c r="D306" s="245" t="s">
        <v>143</v>
      </c>
      <c r="E306" s="41"/>
      <c r="F306" s="246" t="s">
        <v>778</v>
      </c>
      <c r="G306" s="41"/>
      <c r="H306" s="41"/>
      <c r="I306" s="247"/>
      <c r="J306" s="41"/>
      <c r="K306" s="41"/>
      <c r="L306" s="42"/>
      <c r="M306" s="248"/>
      <c r="N306" s="249"/>
      <c r="O306" s="92"/>
      <c r="P306" s="92"/>
      <c r="Q306" s="92"/>
      <c r="R306" s="92"/>
      <c r="S306" s="92"/>
      <c r="T306" s="93"/>
      <c r="U306" s="39"/>
      <c r="V306" s="39"/>
      <c r="W306" s="39"/>
      <c r="X306" s="39"/>
      <c r="Y306" s="39"/>
      <c r="Z306" s="39"/>
      <c r="AA306" s="39"/>
      <c r="AB306" s="39"/>
      <c r="AC306" s="39"/>
      <c r="AD306" s="39"/>
      <c r="AE306" s="39"/>
      <c r="AT306" s="16" t="s">
        <v>143</v>
      </c>
      <c r="AU306" s="16" t="s">
        <v>85</v>
      </c>
    </row>
    <row r="307" s="2" customFormat="1">
      <c r="A307" s="39"/>
      <c r="B307" s="40"/>
      <c r="C307" s="41"/>
      <c r="D307" s="250" t="s">
        <v>145</v>
      </c>
      <c r="E307" s="41"/>
      <c r="F307" s="251" t="s">
        <v>779</v>
      </c>
      <c r="G307" s="41"/>
      <c r="H307" s="41"/>
      <c r="I307" s="247"/>
      <c r="J307" s="41"/>
      <c r="K307" s="41"/>
      <c r="L307" s="42"/>
      <c r="M307" s="248"/>
      <c r="N307" s="249"/>
      <c r="O307" s="92"/>
      <c r="P307" s="92"/>
      <c r="Q307" s="92"/>
      <c r="R307" s="92"/>
      <c r="S307" s="92"/>
      <c r="T307" s="93"/>
      <c r="U307" s="39"/>
      <c r="V307" s="39"/>
      <c r="W307" s="39"/>
      <c r="X307" s="39"/>
      <c r="Y307" s="39"/>
      <c r="Z307" s="39"/>
      <c r="AA307" s="39"/>
      <c r="AB307" s="39"/>
      <c r="AC307" s="39"/>
      <c r="AD307" s="39"/>
      <c r="AE307" s="39"/>
      <c r="AT307" s="16" t="s">
        <v>145</v>
      </c>
      <c r="AU307" s="16" t="s">
        <v>85</v>
      </c>
    </row>
    <row r="308" s="2" customFormat="1">
      <c r="A308" s="39"/>
      <c r="B308" s="40"/>
      <c r="C308" s="41"/>
      <c r="D308" s="245" t="s">
        <v>147</v>
      </c>
      <c r="E308" s="41"/>
      <c r="F308" s="252" t="s">
        <v>780</v>
      </c>
      <c r="G308" s="41"/>
      <c r="H308" s="41"/>
      <c r="I308" s="247"/>
      <c r="J308" s="41"/>
      <c r="K308" s="41"/>
      <c r="L308" s="42"/>
      <c r="M308" s="248"/>
      <c r="N308" s="249"/>
      <c r="O308" s="92"/>
      <c r="P308" s="92"/>
      <c r="Q308" s="92"/>
      <c r="R308" s="92"/>
      <c r="S308" s="92"/>
      <c r="T308" s="93"/>
      <c r="U308" s="39"/>
      <c r="V308" s="39"/>
      <c r="W308" s="39"/>
      <c r="X308" s="39"/>
      <c r="Y308" s="39"/>
      <c r="Z308" s="39"/>
      <c r="AA308" s="39"/>
      <c r="AB308" s="39"/>
      <c r="AC308" s="39"/>
      <c r="AD308" s="39"/>
      <c r="AE308" s="39"/>
      <c r="AT308" s="16" t="s">
        <v>147</v>
      </c>
      <c r="AU308" s="16" t="s">
        <v>85</v>
      </c>
    </row>
    <row r="309" s="2" customFormat="1" ht="24.15" customHeight="1">
      <c r="A309" s="39"/>
      <c r="B309" s="40"/>
      <c r="C309" s="264" t="s">
        <v>476</v>
      </c>
      <c r="D309" s="264" t="s">
        <v>278</v>
      </c>
      <c r="E309" s="265" t="s">
        <v>781</v>
      </c>
      <c r="F309" s="266" t="s">
        <v>782</v>
      </c>
      <c r="G309" s="267" t="s">
        <v>140</v>
      </c>
      <c r="H309" s="268">
        <v>2603</v>
      </c>
      <c r="I309" s="269"/>
      <c r="J309" s="270">
        <f>ROUND(I309*H309,2)</f>
        <v>0</v>
      </c>
      <c r="K309" s="271"/>
      <c r="L309" s="272"/>
      <c r="M309" s="273" t="s">
        <v>1</v>
      </c>
      <c r="N309" s="274" t="s">
        <v>42</v>
      </c>
      <c r="O309" s="92"/>
      <c r="P309" s="242">
        <f>O309*H309</f>
        <v>0</v>
      </c>
      <c r="Q309" s="242">
        <v>0.032399999999999998</v>
      </c>
      <c r="R309" s="242">
        <f>Q309*H309</f>
        <v>84.337199999999996</v>
      </c>
      <c r="S309" s="242">
        <v>0</v>
      </c>
      <c r="T309" s="243">
        <f>S309*H309</f>
        <v>0</v>
      </c>
      <c r="U309" s="39"/>
      <c r="V309" s="39"/>
      <c r="W309" s="39"/>
      <c r="X309" s="39"/>
      <c r="Y309" s="39"/>
      <c r="Z309" s="39"/>
      <c r="AA309" s="39"/>
      <c r="AB309" s="39"/>
      <c r="AC309" s="39"/>
      <c r="AD309" s="39"/>
      <c r="AE309" s="39"/>
      <c r="AR309" s="244" t="s">
        <v>191</v>
      </c>
      <c r="AT309" s="244" t="s">
        <v>278</v>
      </c>
      <c r="AU309" s="244" t="s">
        <v>85</v>
      </c>
      <c r="AY309" s="16" t="s">
        <v>136</v>
      </c>
      <c r="BE309" s="144">
        <f>IF(N309="základní",J309,0)</f>
        <v>0</v>
      </c>
      <c r="BF309" s="144">
        <f>IF(N309="snížená",J309,0)</f>
        <v>0</v>
      </c>
      <c r="BG309" s="144">
        <f>IF(N309="zákl. přenesená",J309,0)</f>
        <v>0</v>
      </c>
      <c r="BH309" s="144">
        <f>IF(N309="sníž. přenesená",J309,0)</f>
        <v>0</v>
      </c>
      <c r="BI309" s="144">
        <f>IF(N309="nulová",J309,0)</f>
        <v>0</v>
      </c>
      <c r="BJ309" s="16" t="s">
        <v>85</v>
      </c>
      <c r="BK309" s="144">
        <f>ROUND(I309*H309,2)</f>
        <v>0</v>
      </c>
      <c r="BL309" s="16" t="s">
        <v>141</v>
      </c>
      <c r="BM309" s="244" t="s">
        <v>783</v>
      </c>
    </row>
    <row r="310" s="2" customFormat="1">
      <c r="A310" s="39"/>
      <c r="B310" s="40"/>
      <c r="C310" s="41"/>
      <c r="D310" s="245" t="s">
        <v>143</v>
      </c>
      <c r="E310" s="41"/>
      <c r="F310" s="246" t="s">
        <v>782</v>
      </c>
      <c r="G310" s="41"/>
      <c r="H310" s="41"/>
      <c r="I310" s="247"/>
      <c r="J310" s="41"/>
      <c r="K310" s="41"/>
      <c r="L310" s="42"/>
      <c r="M310" s="248"/>
      <c r="N310" s="249"/>
      <c r="O310" s="92"/>
      <c r="P310" s="92"/>
      <c r="Q310" s="92"/>
      <c r="R310" s="92"/>
      <c r="S310" s="92"/>
      <c r="T310" s="93"/>
      <c r="U310" s="39"/>
      <c r="V310" s="39"/>
      <c r="W310" s="39"/>
      <c r="X310" s="39"/>
      <c r="Y310" s="39"/>
      <c r="Z310" s="39"/>
      <c r="AA310" s="39"/>
      <c r="AB310" s="39"/>
      <c r="AC310" s="39"/>
      <c r="AD310" s="39"/>
      <c r="AE310" s="39"/>
      <c r="AT310" s="16" t="s">
        <v>143</v>
      </c>
      <c r="AU310" s="16" t="s">
        <v>85</v>
      </c>
    </row>
    <row r="311" s="2" customFormat="1" ht="33" customHeight="1">
      <c r="A311" s="39"/>
      <c r="B311" s="40"/>
      <c r="C311" s="232" t="s">
        <v>483</v>
      </c>
      <c r="D311" s="232" t="s">
        <v>137</v>
      </c>
      <c r="E311" s="233" t="s">
        <v>784</v>
      </c>
      <c r="F311" s="234" t="s">
        <v>785</v>
      </c>
      <c r="G311" s="235" t="s">
        <v>171</v>
      </c>
      <c r="H311" s="236">
        <v>25.25</v>
      </c>
      <c r="I311" s="237"/>
      <c r="J311" s="238">
        <f>ROUND(I311*H311,2)</f>
        <v>0</v>
      </c>
      <c r="K311" s="239"/>
      <c r="L311" s="42"/>
      <c r="M311" s="240" t="s">
        <v>1</v>
      </c>
      <c r="N311" s="241" t="s">
        <v>42</v>
      </c>
      <c r="O311" s="92"/>
      <c r="P311" s="242">
        <f>O311*H311</f>
        <v>0</v>
      </c>
      <c r="Q311" s="242">
        <v>0.14610000000000001</v>
      </c>
      <c r="R311" s="242">
        <f>Q311*H311</f>
        <v>3.689025</v>
      </c>
      <c r="S311" s="242">
        <v>0</v>
      </c>
      <c r="T311" s="243">
        <f>S311*H311</f>
        <v>0</v>
      </c>
      <c r="U311" s="39"/>
      <c r="V311" s="39"/>
      <c r="W311" s="39"/>
      <c r="X311" s="39"/>
      <c r="Y311" s="39"/>
      <c r="Z311" s="39"/>
      <c r="AA311" s="39"/>
      <c r="AB311" s="39"/>
      <c r="AC311" s="39"/>
      <c r="AD311" s="39"/>
      <c r="AE311" s="39"/>
      <c r="AR311" s="244" t="s">
        <v>141</v>
      </c>
      <c r="AT311" s="244" t="s">
        <v>137</v>
      </c>
      <c r="AU311" s="244" t="s">
        <v>85</v>
      </c>
      <c r="AY311" s="16" t="s">
        <v>136</v>
      </c>
      <c r="BE311" s="144">
        <f>IF(N311="základní",J311,0)</f>
        <v>0</v>
      </c>
      <c r="BF311" s="144">
        <f>IF(N311="snížená",J311,0)</f>
        <v>0</v>
      </c>
      <c r="BG311" s="144">
        <f>IF(N311="zákl. přenesená",J311,0)</f>
        <v>0</v>
      </c>
      <c r="BH311" s="144">
        <f>IF(N311="sníž. přenesená",J311,0)</f>
        <v>0</v>
      </c>
      <c r="BI311" s="144">
        <f>IF(N311="nulová",J311,0)</f>
        <v>0</v>
      </c>
      <c r="BJ311" s="16" t="s">
        <v>85</v>
      </c>
      <c r="BK311" s="144">
        <f>ROUND(I311*H311,2)</f>
        <v>0</v>
      </c>
      <c r="BL311" s="16" t="s">
        <v>141</v>
      </c>
      <c r="BM311" s="244" t="s">
        <v>786</v>
      </c>
    </row>
    <row r="312" s="2" customFormat="1">
      <c r="A312" s="39"/>
      <c r="B312" s="40"/>
      <c r="C312" s="41"/>
      <c r="D312" s="245" t="s">
        <v>143</v>
      </c>
      <c r="E312" s="41"/>
      <c r="F312" s="246" t="s">
        <v>787</v>
      </c>
      <c r="G312" s="41"/>
      <c r="H312" s="41"/>
      <c r="I312" s="247"/>
      <c r="J312" s="41"/>
      <c r="K312" s="41"/>
      <c r="L312" s="42"/>
      <c r="M312" s="248"/>
      <c r="N312" s="249"/>
      <c r="O312" s="92"/>
      <c r="P312" s="92"/>
      <c r="Q312" s="92"/>
      <c r="R312" s="92"/>
      <c r="S312" s="92"/>
      <c r="T312" s="93"/>
      <c r="U312" s="39"/>
      <c r="V312" s="39"/>
      <c r="W312" s="39"/>
      <c r="X312" s="39"/>
      <c r="Y312" s="39"/>
      <c r="Z312" s="39"/>
      <c r="AA312" s="39"/>
      <c r="AB312" s="39"/>
      <c r="AC312" s="39"/>
      <c r="AD312" s="39"/>
      <c r="AE312" s="39"/>
      <c r="AT312" s="16" t="s">
        <v>143</v>
      </c>
      <c r="AU312" s="16" t="s">
        <v>85</v>
      </c>
    </row>
    <row r="313" s="2" customFormat="1">
      <c r="A313" s="39"/>
      <c r="B313" s="40"/>
      <c r="C313" s="41"/>
      <c r="D313" s="250" t="s">
        <v>145</v>
      </c>
      <c r="E313" s="41"/>
      <c r="F313" s="251" t="s">
        <v>788</v>
      </c>
      <c r="G313" s="41"/>
      <c r="H313" s="41"/>
      <c r="I313" s="247"/>
      <c r="J313" s="41"/>
      <c r="K313" s="41"/>
      <c r="L313" s="42"/>
      <c r="M313" s="248"/>
      <c r="N313" s="249"/>
      <c r="O313" s="92"/>
      <c r="P313" s="92"/>
      <c r="Q313" s="92"/>
      <c r="R313" s="92"/>
      <c r="S313" s="92"/>
      <c r="T313" s="93"/>
      <c r="U313" s="39"/>
      <c r="V313" s="39"/>
      <c r="W313" s="39"/>
      <c r="X313" s="39"/>
      <c r="Y313" s="39"/>
      <c r="Z313" s="39"/>
      <c r="AA313" s="39"/>
      <c r="AB313" s="39"/>
      <c r="AC313" s="39"/>
      <c r="AD313" s="39"/>
      <c r="AE313" s="39"/>
      <c r="AT313" s="16" t="s">
        <v>145</v>
      </c>
      <c r="AU313" s="16" t="s">
        <v>85</v>
      </c>
    </row>
    <row r="314" s="2" customFormat="1">
      <c r="A314" s="39"/>
      <c r="B314" s="40"/>
      <c r="C314" s="41"/>
      <c r="D314" s="245" t="s">
        <v>147</v>
      </c>
      <c r="E314" s="41"/>
      <c r="F314" s="252" t="s">
        <v>789</v>
      </c>
      <c r="G314" s="41"/>
      <c r="H314" s="41"/>
      <c r="I314" s="247"/>
      <c r="J314" s="41"/>
      <c r="K314" s="41"/>
      <c r="L314" s="42"/>
      <c r="M314" s="248"/>
      <c r="N314" s="249"/>
      <c r="O314" s="92"/>
      <c r="P314" s="92"/>
      <c r="Q314" s="92"/>
      <c r="R314" s="92"/>
      <c r="S314" s="92"/>
      <c r="T314" s="93"/>
      <c r="U314" s="39"/>
      <c r="V314" s="39"/>
      <c r="W314" s="39"/>
      <c r="X314" s="39"/>
      <c r="Y314" s="39"/>
      <c r="Z314" s="39"/>
      <c r="AA314" s="39"/>
      <c r="AB314" s="39"/>
      <c r="AC314" s="39"/>
      <c r="AD314" s="39"/>
      <c r="AE314" s="39"/>
      <c r="AT314" s="16" t="s">
        <v>147</v>
      </c>
      <c r="AU314" s="16" t="s">
        <v>85</v>
      </c>
    </row>
    <row r="315" s="13" customFormat="1">
      <c r="A315" s="13"/>
      <c r="B315" s="253"/>
      <c r="C315" s="254"/>
      <c r="D315" s="245" t="s">
        <v>219</v>
      </c>
      <c r="E315" s="255" t="s">
        <v>1</v>
      </c>
      <c r="F315" s="256" t="s">
        <v>790</v>
      </c>
      <c r="G315" s="254"/>
      <c r="H315" s="257">
        <v>25.25</v>
      </c>
      <c r="I315" s="258"/>
      <c r="J315" s="254"/>
      <c r="K315" s="254"/>
      <c r="L315" s="259"/>
      <c r="M315" s="260"/>
      <c r="N315" s="261"/>
      <c r="O315" s="261"/>
      <c r="P315" s="261"/>
      <c r="Q315" s="261"/>
      <c r="R315" s="261"/>
      <c r="S315" s="261"/>
      <c r="T315" s="262"/>
      <c r="U315" s="13"/>
      <c r="V315" s="13"/>
      <c r="W315" s="13"/>
      <c r="X315" s="13"/>
      <c r="Y315" s="13"/>
      <c r="Z315" s="13"/>
      <c r="AA315" s="13"/>
      <c r="AB315" s="13"/>
      <c r="AC315" s="13"/>
      <c r="AD315" s="13"/>
      <c r="AE315" s="13"/>
      <c r="AT315" s="263" t="s">
        <v>219</v>
      </c>
      <c r="AU315" s="263" t="s">
        <v>85</v>
      </c>
      <c r="AV315" s="13" t="s">
        <v>87</v>
      </c>
      <c r="AW315" s="13" t="s">
        <v>32</v>
      </c>
      <c r="AX315" s="13" t="s">
        <v>85</v>
      </c>
      <c r="AY315" s="263" t="s">
        <v>136</v>
      </c>
    </row>
    <row r="316" s="2" customFormat="1" ht="24.15" customHeight="1">
      <c r="A316" s="39"/>
      <c r="B316" s="40"/>
      <c r="C316" s="264" t="s">
        <v>489</v>
      </c>
      <c r="D316" s="264" t="s">
        <v>278</v>
      </c>
      <c r="E316" s="265" t="s">
        <v>791</v>
      </c>
      <c r="F316" s="266" t="s">
        <v>792</v>
      </c>
      <c r="G316" s="267" t="s">
        <v>140</v>
      </c>
      <c r="H316" s="268">
        <v>101</v>
      </c>
      <c r="I316" s="269"/>
      <c r="J316" s="270">
        <f>ROUND(I316*H316,2)</f>
        <v>0</v>
      </c>
      <c r="K316" s="271"/>
      <c r="L316" s="272"/>
      <c r="M316" s="273" t="s">
        <v>1</v>
      </c>
      <c r="N316" s="274" t="s">
        <v>42</v>
      </c>
      <c r="O316" s="92"/>
      <c r="P316" s="242">
        <f>O316*H316</f>
        <v>0</v>
      </c>
      <c r="Q316" s="242">
        <v>0.028000000000000001</v>
      </c>
      <c r="R316" s="242">
        <f>Q316*H316</f>
        <v>2.8279999999999998</v>
      </c>
      <c r="S316" s="242">
        <v>0</v>
      </c>
      <c r="T316" s="243">
        <f>S316*H316</f>
        <v>0</v>
      </c>
      <c r="U316" s="39"/>
      <c r="V316" s="39"/>
      <c r="W316" s="39"/>
      <c r="X316" s="39"/>
      <c r="Y316" s="39"/>
      <c r="Z316" s="39"/>
      <c r="AA316" s="39"/>
      <c r="AB316" s="39"/>
      <c r="AC316" s="39"/>
      <c r="AD316" s="39"/>
      <c r="AE316" s="39"/>
      <c r="AR316" s="244" t="s">
        <v>201</v>
      </c>
      <c r="AT316" s="244" t="s">
        <v>278</v>
      </c>
      <c r="AU316" s="244" t="s">
        <v>85</v>
      </c>
      <c r="AY316" s="16" t="s">
        <v>136</v>
      </c>
      <c r="BE316" s="144">
        <f>IF(N316="základní",J316,0)</f>
        <v>0</v>
      </c>
      <c r="BF316" s="144">
        <f>IF(N316="snížená",J316,0)</f>
        <v>0</v>
      </c>
      <c r="BG316" s="144">
        <f>IF(N316="zákl. přenesená",J316,0)</f>
        <v>0</v>
      </c>
      <c r="BH316" s="144">
        <f>IF(N316="sníž. přenesená",J316,0)</f>
        <v>0</v>
      </c>
      <c r="BI316" s="144">
        <f>IF(N316="nulová",J316,0)</f>
        <v>0</v>
      </c>
      <c r="BJ316" s="16" t="s">
        <v>85</v>
      </c>
      <c r="BK316" s="144">
        <f>ROUND(I316*H316,2)</f>
        <v>0</v>
      </c>
      <c r="BL316" s="16" t="s">
        <v>201</v>
      </c>
      <c r="BM316" s="244" t="s">
        <v>793</v>
      </c>
    </row>
    <row r="317" s="2" customFormat="1">
      <c r="A317" s="39"/>
      <c r="B317" s="40"/>
      <c r="C317" s="41"/>
      <c r="D317" s="245" t="s">
        <v>143</v>
      </c>
      <c r="E317" s="41"/>
      <c r="F317" s="246" t="s">
        <v>792</v>
      </c>
      <c r="G317" s="41"/>
      <c r="H317" s="41"/>
      <c r="I317" s="247"/>
      <c r="J317" s="41"/>
      <c r="K317" s="41"/>
      <c r="L317" s="42"/>
      <c r="M317" s="248"/>
      <c r="N317" s="249"/>
      <c r="O317" s="92"/>
      <c r="P317" s="92"/>
      <c r="Q317" s="92"/>
      <c r="R317" s="92"/>
      <c r="S317" s="92"/>
      <c r="T317" s="93"/>
      <c r="U317" s="39"/>
      <c r="V317" s="39"/>
      <c r="W317" s="39"/>
      <c r="X317" s="39"/>
      <c r="Y317" s="39"/>
      <c r="Z317" s="39"/>
      <c r="AA317" s="39"/>
      <c r="AB317" s="39"/>
      <c r="AC317" s="39"/>
      <c r="AD317" s="39"/>
      <c r="AE317" s="39"/>
      <c r="AT317" s="16" t="s">
        <v>143</v>
      </c>
      <c r="AU317" s="16" t="s">
        <v>85</v>
      </c>
    </row>
    <row r="318" s="2" customFormat="1" ht="16.5" customHeight="1">
      <c r="A318" s="39"/>
      <c r="B318" s="40"/>
      <c r="C318" s="232" t="s">
        <v>493</v>
      </c>
      <c r="D318" s="232" t="s">
        <v>137</v>
      </c>
      <c r="E318" s="233" t="s">
        <v>373</v>
      </c>
      <c r="F318" s="234" t="s">
        <v>502</v>
      </c>
      <c r="G318" s="235" t="s">
        <v>432</v>
      </c>
      <c r="H318" s="236">
        <v>45</v>
      </c>
      <c r="I318" s="237"/>
      <c r="J318" s="238">
        <f>ROUND(I318*H318,2)</f>
        <v>0</v>
      </c>
      <c r="K318" s="239"/>
      <c r="L318" s="42"/>
      <c r="M318" s="240" t="s">
        <v>1</v>
      </c>
      <c r="N318" s="241" t="s">
        <v>42</v>
      </c>
      <c r="O318" s="92"/>
      <c r="P318" s="242">
        <f>O318*H318</f>
        <v>0</v>
      </c>
      <c r="Q318" s="242">
        <v>0.74460999999999999</v>
      </c>
      <c r="R318" s="242">
        <f>Q318*H318</f>
        <v>33.507449999999999</v>
      </c>
      <c r="S318" s="242">
        <v>0</v>
      </c>
      <c r="T318" s="243">
        <f>S318*H318</f>
        <v>0</v>
      </c>
      <c r="U318" s="39"/>
      <c r="V318" s="39"/>
      <c r="W318" s="39"/>
      <c r="X318" s="39"/>
      <c r="Y318" s="39"/>
      <c r="Z318" s="39"/>
      <c r="AA318" s="39"/>
      <c r="AB318" s="39"/>
      <c r="AC318" s="39"/>
      <c r="AD318" s="39"/>
      <c r="AE318" s="39"/>
      <c r="AR318" s="244" t="s">
        <v>201</v>
      </c>
      <c r="AT318" s="244" t="s">
        <v>137</v>
      </c>
      <c r="AU318" s="244" t="s">
        <v>85</v>
      </c>
      <c r="AY318" s="16" t="s">
        <v>136</v>
      </c>
      <c r="BE318" s="144">
        <f>IF(N318="základní",J318,0)</f>
        <v>0</v>
      </c>
      <c r="BF318" s="144">
        <f>IF(N318="snížená",J318,0)</f>
        <v>0</v>
      </c>
      <c r="BG318" s="144">
        <f>IF(N318="zákl. přenesená",J318,0)</f>
        <v>0</v>
      </c>
      <c r="BH318" s="144">
        <f>IF(N318="sníž. přenesená",J318,0)</f>
        <v>0</v>
      </c>
      <c r="BI318" s="144">
        <f>IF(N318="nulová",J318,0)</f>
        <v>0</v>
      </c>
      <c r="BJ318" s="16" t="s">
        <v>85</v>
      </c>
      <c r="BK318" s="144">
        <f>ROUND(I318*H318,2)</f>
        <v>0</v>
      </c>
      <c r="BL318" s="16" t="s">
        <v>201</v>
      </c>
      <c r="BM318" s="244" t="s">
        <v>794</v>
      </c>
    </row>
    <row r="319" s="2" customFormat="1">
      <c r="A319" s="39"/>
      <c r="B319" s="40"/>
      <c r="C319" s="41"/>
      <c r="D319" s="245" t="s">
        <v>143</v>
      </c>
      <c r="E319" s="41"/>
      <c r="F319" s="246" t="s">
        <v>502</v>
      </c>
      <c r="G319" s="41"/>
      <c r="H319" s="41"/>
      <c r="I319" s="247"/>
      <c r="J319" s="41"/>
      <c r="K319" s="41"/>
      <c r="L319" s="42"/>
      <c r="M319" s="248"/>
      <c r="N319" s="249"/>
      <c r="O319" s="92"/>
      <c r="P319" s="92"/>
      <c r="Q319" s="92"/>
      <c r="R319" s="92"/>
      <c r="S319" s="92"/>
      <c r="T319" s="93"/>
      <c r="U319" s="39"/>
      <c r="V319" s="39"/>
      <c r="W319" s="39"/>
      <c r="X319" s="39"/>
      <c r="Y319" s="39"/>
      <c r="Z319" s="39"/>
      <c r="AA319" s="39"/>
      <c r="AB319" s="39"/>
      <c r="AC319" s="39"/>
      <c r="AD319" s="39"/>
      <c r="AE319" s="39"/>
      <c r="AT319" s="16" t="s">
        <v>143</v>
      </c>
      <c r="AU319" s="16" t="s">
        <v>85</v>
      </c>
    </row>
    <row r="320" s="2" customFormat="1">
      <c r="A320" s="39"/>
      <c r="B320" s="40"/>
      <c r="C320" s="41"/>
      <c r="D320" s="245" t="s">
        <v>147</v>
      </c>
      <c r="E320" s="41"/>
      <c r="F320" s="252" t="s">
        <v>504</v>
      </c>
      <c r="G320" s="41"/>
      <c r="H320" s="41"/>
      <c r="I320" s="247"/>
      <c r="J320" s="41"/>
      <c r="K320" s="41"/>
      <c r="L320" s="42"/>
      <c r="M320" s="248"/>
      <c r="N320" s="249"/>
      <c r="O320" s="92"/>
      <c r="P320" s="92"/>
      <c r="Q320" s="92"/>
      <c r="R320" s="92"/>
      <c r="S320" s="92"/>
      <c r="T320" s="93"/>
      <c r="U320" s="39"/>
      <c r="V320" s="39"/>
      <c r="W320" s="39"/>
      <c r="X320" s="39"/>
      <c r="Y320" s="39"/>
      <c r="Z320" s="39"/>
      <c r="AA320" s="39"/>
      <c r="AB320" s="39"/>
      <c r="AC320" s="39"/>
      <c r="AD320" s="39"/>
      <c r="AE320" s="39"/>
      <c r="AT320" s="16" t="s">
        <v>147</v>
      </c>
      <c r="AU320" s="16" t="s">
        <v>85</v>
      </c>
    </row>
    <row r="321" s="13" customFormat="1">
      <c r="A321" s="13"/>
      <c r="B321" s="253"/>
      <c r="C321" s="254"/>
      <c r="D321" s="245" t="s">
        <v>219</v>
      </c>
      <c r="E321" s="255" t="s">
        <v>1</v>
      </c>
      <c r="F321" s="256" t="s">
        <v>795</v>
      </c>
      <c r="G321" s="254"/>
      <c r="H321" s="257">
        <v>45</v>
      </c>
      <c r="I321" s="258"/>
      <c r="J321" s="254"/>
      <c r="K321" s="254"/>
      <c r="L321" s="259"/>
      <c r="M321" s="260"/>
      <c r="N321" s="261"/>
      <c r="O321" s="261"/>
      <c r="P321" s="261"/>
      <c r="Q321" s="261"/>
      <c r="R321" s="261"/>
      <c r="S321" s="261"/>
      <c r="T321" s="262"/>
      <c r="U321" s="13"/>
      <c r="V321" s="13"/>
      <c r="W321" s="13"/>
      <c r="X321" s="13"/>
      <c r="Y321" s="13"/>
      <c r="Z321" s="13"/>
      <c r="AA321" s="13"/>
      <c r="AB321" s="13"/>
      <c r="AC321" s="13"/>
      <c r="AD321" s="13"/>
      <c r="AE321" s="13"/>
      <c r="AT321" s="263" t="s">
        <v>219</v>
      </c>
      <c r="AU321" s="263" t="s">
        <v>85</v>
      </c>
      <c r="AV321" s="13" t="s">
        <v>87</v>
      </c>
      <c r="AW321" s="13" t="s">
        <v>32</v>
      </c>
      <c r="AX321" s="13" t="s">
        <v>85</v>
      </c>
      <c r="AY321" s="263" t="s">
        <v>136</v>
      </c>
    </row>
    <row r="322" s="12" customFormat="1" ht="25.92" customHeight="1">
      <c r="A322" s="12"/>
      <c r="B322" s="218"/>
      <c r="C322" s="219"/>
      <c r="D322" s="220" t="s">
        <v>76</v>
      </c>
      <c r="E322" s="221" t="s">
        <v>612</v>
      </c>
      <c r="F322" s="221" t="s">
        <v>613</v>
      </c>
      <c r="G322" s="219"/>
      <c r="H322" s="219"/>
      <c r="I322" s="222"/>
      <c r="J322" s="223">
        <f>BK322</f>
        <v>0</v>
      </c>
      <c r="K322" s="219"/>
      <c r="L322" s="224"/>
      <c r="M322" s="225"/>
      <c r="N322" s="226"/>
      <c r="O322" s="226"/>
      <c r="P322" s="227">
        <f>SUM(P323:P327)</f>
        <v>0</v>
      </c>
      <c r="Q322" s="226"/>
      <c r="R322" s="227">
        <f>SUM(R323:R327)</f>
        <v>0</v>
      </c>
      <c r="S322" s="226"/>
      <c r="T322" s="228">
        <f>SUM(T323:T327)</f>
        <v>0</v>
      </c>
      <c r="U322" s="12"/>
      <c r="V322" s="12"/>
      <c r="W322" s="12"/>
      <c r="X322" s="12"/>
      <c r="Y322" s="12"/>
      <c r="Z322" s="12"/>
      <c r="AA322" s="12"/>
      <c r="AB322" s="12"/>
      <c r="AC322" s="12"/>
      <c r="AD322" s="12"/>
      <c r="AE322" s="12"/>
      <c r="AR322" s="229" t="s">
        <v>85</v>
      </c>
      <c r="AT322" s="230" t="s">
        <v>76</v>
      </c>
      <c r="AU322" s="230" t="s">
        <v>77</v>
      </c>
      <c r="AY322" s="229" t="s">
        <v>136</v>
      </c>
      <c r="BK322" s="231">
        <f>SUM(BK323:BK327)</f>
        <v>0</v>
      </c>
    </row>
    <row r="323" s="2" customFormat="1" ht="33" customHeight="1">
      <c r="A323" s="39"/>
      <c r="B323" s="40"/>
      <c r="C323" s="232" t="s">
        <v>497</v>
      </c>
      <c r="D323" s="232" t="s">
        <v>137</v>
      </c>
      <c r="E323" s="233" t="s">
        <v>615</v>
      </c>
      <c r="F323" s="234" t="s">
        <v>616</v>
      </c>
      <c r="G323" s="235" t="s">
        <v>250</v>
      </c>
      <c r="H323" s="236">
        <v>6082.2340000000004</v>
      </c>
      <c r="I323" s="237"/>
      <c r="J323" s="238">
        <f>ROUND(I323*H323,2)</f>
        <v>0</v>
      </c>
      <c r="K323" s="239"/>
      <c r="L323" s="42"/>
      <c r="M323" s="240" t="s">
        <v>1</v>
      </c>
      <c r="N323" s="241" t="s">
        <v>42</v>
      </c>
      <c r="O323" s="92"/>
      <c r="P323" s="242">
        <f>O323*H323</f>
        <v>0</v>
      </c>
      <c r="Q323" s="242">
        <v>0</v>
      </c>
      <c r="R323" s="242">
        <f>Q323*H323</f>
        <v>0</v>
      </c>
      <c r="S323" s="242">
        <v>0</v>
      </c>
      <c r="T323" s="243">
        <f>S323*H323</f>
        <v>0</v>
      </c>
      <c r="U323" s="39"/>
      <c r="V323" s="39"/>
      <c r="W323" s="39"/>
      <c r="X323" s="39"/>
      <c r="Y323" s="39"/>
      <c r="Z323" s="39"/>
      <c r="AA323" s="39"/>
      <c r="AB323" s="39"/>
      <c r="AC323" s="39"/>
      <c r="AD323" s="39"/>
      <c r="AE323" s="39"/>
      <c r="AR323" s="244" t="s">
        <v>141</v>
      </c>
      <c r="AT323" s="244" t="s">
        <v>137</v>
      </c>
      <c r="AU323" s="244" t="s">
        <v>85</v>
      </c>
      <c r="AY323" s="16" t="s">
        <v>136</v>
      </c>
      <c r="BE323" s="144">
        <f>IF(N323="základní",J323,0)</f>
        <v>0</v>
      </c>
      <c r="BF323" s="144">
        <f>IF(N323="snížená",J323,0)</f>
        <v>0</v>
      </c>
      <c r="BG323" s="144">
        <f>IF(N323="zákl. přenesená",J323,0)</f>
        <v>0</v>
      </c>
      <c r="BH323" s="144">
        <f>IF(N323="sníž. přenesená",J323,0)</f>
        <v>0</v>
      </c>
      <c r="BI323" s="144">
        <f>IF(N323="nulová",J323,0)</f>
        <v>0</v>
      </c>
      <c r="BJ323" s="16" t="s">
        <v>85</v>
      </c>
      <c r="BK323" s="144">
        <f>ROUND(I323*H323,2)</f>
        <v>0</v>
      </c>
      <c r="BL323" s="16" t="s">
        <v>141</v>
      </c>
      <c r="BM323" s="244" t="s">
        <v>796</v>
      </c>
    </row>
    <row r="324" s="2" customFormat="1">
      <c r="A324" s="39"/>
      <c r="B324" s="40"/>
      <c r="C324" s="41"/>
      <c r="D324" s="245" t="s">
        <v>143</v>
      </c>
      <c r="E324" s="41"/>
      <c r="F324" s="246" t="s">
        <v>618</v>
      </c>
      <c r="G324" s="41"/>
      <c r="H324" s="41"/>
      <c r="I324" s="247"/>
      <c r="J324" s="41"/>
      <c r="K324" s="41"/>
      <c r="L324" s="42"/>
      <c r="M324" s="248"/>
      <c r="N324" s="249"/>
      <c r="O324" s="92"/>
      <c r="P324" s="92"/>
      <c r="Q324" s="92"/>
      <c r="R324" s="92"/>
      <c r="S324" s="92"/>
      <c r="T324" s="93"/>
      <c r="U324" s="39"/>
      <c r="V324" s="39"/>
      <c r="W324" s="39"/>
      <c r="X324" s="39"/>
      <c r="Y324" s="39"/>
      <c r="Z324" s="39"/>
      <c r="AA324" s="39"/>
      <c r="AB324" s="39"/>
      <c r="AC324" s="39"/>
      <c r="AD324" s="39"/>
      <c r="AE324" s="39"/>
      <c r="AT324" s="16" t="s">
        <v>143</v>
      </c>
      <c r="AU324" s="16" t="s">
        <v>85</v>
      </c>
    </row>
    <row r="325" s="2" customFormat="1">
      <c r="A325" s="39"/>
      <c r="B325" s="40"/>
      <c r="C325" s="41"/>
      <c r="D325" s="250" t="s">
        <v>145</v>
      </c>
      <c r="E325" s="41"/>
      <c r="F325" s="251" t="s">
        <v>619</v>
      </c>
      <c r="G325" s="41"/>
      <c r="H325" s="41"/>
      <c r="I325" s="247"/>
      <c r="J325" s="41"/>
      <c r="K325" s="41"/>
      <c r="L325" s="42"/>
      <c r="M325" s="248"/>
      <c r="N325" s="249"/>
      <c r="O325" s="92"/>
      <c r="P325" s="92"/>
      <c r="Q325" s="92"/>
      <c r="R325" s="92"/>
      <c r="S325" s="92"/>
      <c r="T325" s="93"/>
      <c r="U325" s="39"/>
      <c r="V325" s="39"/>
      <c r="W325" s="39"/>
      <c r="X325" s="39"/>
      <c r="Y325" s="39"/>
      <c r="Z325" s="39"/>
      <c r="AA325" s="39"/>
      <c r="AB325" s="39"/>
      <c r="AC325" s="39"/>
      <c r="AD325" s="39"/>
      <c r="AE325" s="39"/>
      <c r="AT325" s="16" t="s">
        <v>145</v>
      </c>
      <c r="AU325" s="16" t="s">
        <v>85</v>
      </c>
    </row>
    <row r="326" s="2" customFormat="1">
      <c r="A326" s="39"/>
      <c r="B326" s="40"/>
      <c r="C326" s="41"/>
      <c r="D326" s="245" t="s">
        <v>147</v>
      </c>
      <c r="E326" s="41"/>
      <c r="F326" s="252" t="s">
        <v>620</v>
      </c>
      <c r="G326" s="41"/>
      <c r="H326" s="41"/>
      <c r="I326" s="247"/>
      <c r="J326" s="41"/>
      <c r="K326" s="41"/>
      <c r="L326" s="42"/>
      <c r="M326" s="248"/>
      <c r="N326" s="249"/>
      <c r="O326" s="92"/>
      <c r="P326" s="92"/>
      <c r="Q326" s="92"/>
      <c r="R326" s="92"/>
      <c r="S326" s="92"/>
      <c r="T326" s="93"/>
      <c r="U326" s="39"/>
      <c r="V326" s="39"/>
      <c r="W326" s="39"/>
      <c r="X326" s="39"/>
      <c r="Y326" s="39"/>
      <c r="Z326" s="39"/>
      <c r="AA326" s="39"/>
      <c r="AB326" s="39"/>
      <c r="AC326" s="39"/>
      <c r="AD326" s="39"/>
      <c r="AE326" s="39"/>
      <c r="AT326" s="16" t="s">
        <v>147</v>
      </c>
      <c r="AU326" s="16" t="s">
        <v>85</v>
      </c>
    </row>
    <row r="327" s="13" customFormat="1">
      <c r="A327" s="13"/>
      <c r="B327" s="253"/>
      <c r="C327" s="254"/>
      <c r="D327" s="245" t="s">
        <v>219</v>
      </c>
      <c r="E327" s="255" t="s">
        <v>1</v>
      </c>
      <c r="F327" s="256" t="s">
        <v>797</v>
      </c>
      <c r="G327" s="254"/>
      <c r="H327" s="257">
        <v>6082.2340000000004</v>
      </c>
      <c r="I327" s="258"/>
      <c r="J327" s="254"/>
      <c r="K327" s="254"/>
      <c r="L327" s="259"/>
      <c r="M327" s="260"/>
      <c r="N327" s="261"/>
      <c r="O327" s="261"/>
      <c r="P327" s="261"/>
      <c r="Q327" s="261"/>
      <c r="R327" s="261"/>
      <c r="S327" s="261"/>
      <c r="T327" s="262"/>
      <c r="U327" s="13"/>
      <c r="V327" s="13"/>
      <c r="W327" s="13"/>
      <c r="X327" s="13"/>
      <c r="Y327" s="13"/>
      <c r="Z327" s="13"/>
      <c r="AA327" s="13"/>
      <c r="AB327" s="13"/>
      <c r="AC327" s="13"/>
      <c r="AD327" s="13"/>
      <c r="AE327" s="13"/>
      <c r="AT327" s="263" t="s">
        <v>219</v>
      </c>
      <c r="AU327" s="263" t="s">
        <v>85</v>
      </c>
      <c r="AV327" s="13" t="s">
        <v>87</v>
      </c>
      <c r="AW327" s="13" t="s">
        <v>32</v>
      </c>
      <c r="AX327" s="13" t="s">
        <v>85</v>
      </c>
      <c r="AY327" s="263" t="s">
        <v>136</v>
      </c>
    </row>
    <row r="328" s="12" customFormat="1" ht="25.92" customHeight="1">
      <c r="A328" s="12"/>
      <c r="B328" s="218"/>
      <c r="C328" s="219"/>
      <c r="D328" s="220" t="s">
        <v>76</v>
      </c>
      <c r="E328" s="221" t="s">
        <v>622</v>
      </c>
      <c r="F328" s="221" t="s">
        <v>623</v>
      </c>
      <c r="G328" s="219"/>
      <c r="H328" s="219"/>
      <c r="I328" s="222"/>
      <c r="J328" s="223">
        <f>BK328</f>
        <v>0</v>
      </c>
      <c r="K328" s="219"/>
      <c r="L328" s="224"/>
      <c r="M328" s="225"/>
      <c r="N328" s="226"/>
      <c r="O328" s="226"/>
      <c r="P328" s="227">
        <f>SUM(P329:P352)</f>
        <v>0</v>
      </c>
      <c r="Q328" s="226"/>
      <c r="R328" s="227">
        <f>SUM(R329:R352)</f>
        <v>0</v>
      </c>
      <c r="S328" s="226"/>
      <c r="T328" s="228">
        <f>SUM(T329:T352)</f>
        <v>0</v>
      </c>
      <c r="U328" s="12"/>
      <c r="V328" s="12"/>
      <c r="W328" s="12"/>
      <c r="X328" s="12"/>
      <c r="Y328" s="12"/>
      <c r="Z328" s="12"/>
      <c r="AA328" s="12"/>
      <c r="AB328" s="12"/>
      <c r="AC328" s="12"/>
      <c r="AD328" s="12"/>
      <c r="AE328" s="12"/>
      <c r="AR328" s="229" t="s">
        <v>168</v>
      </c>
      <c r="AT328" s="230" t="s">
        <v>76</v>
      </c>
      <c r="AU328" s="230" t="s">
        <v>77</v>
      </c>
      <c r="AY328" s="229" t="s">
        <v>136</v>
      </c>
      <c r="BK328" s="231">
        <f>SUM(BK329:BK352)</f>
        <v>0</v>
      </c>
    </row>
    <row r="329" s="2" customFormat="1" ht="16.5" customHeight="1">
      <c r="A329" s="39"/>
      <c r="B329" s="40"/>
      <c r="C329" s="232" t="s">
        <v>501</v>
      </c>
      <c r="D329" s="232" t="s">
        <v>137</v>
      </c>
      <c r="E329" s="233" t="s">
        <v>625</v>
      </c>
      <c r="F329" s="234" t="s">
        <v>626</v>
      </c>
      <c r="G329" s="235" t="s">
        <v>545</v>
      </c>
      <c r="H329" s="236">
        <v>1</v>
      </c>
      <c r="I329" s="237"/>
      <c r="J329" s="238">
        <f>ROUND(I329*H329,2)</f>
        <v>0</v>
      </c>
      <c r="K329" s="239"/>
      <c r="L329" s="42"/>
      <c r="M329" s="240" t="s">
        <v>1</v>
      </c>
      <c r="N329" s="241" t="s">
        <v>42</v>
      </c>
      <c r="O329" s="92"/>
      <c r="P329" s="242">
        <f>O329*H329</f>
        <v>0</v>
      </c>
      <c r="Q329" s="242">
        <v>0</v>
      </c>
      <c r="R329" s="242">
        <f>Q329*H329</f>
        <v>0</v>
      </c>
      <c r="S329" s="242">
        <v>0</v>
      </c>
      <c r="T329" s="243">
        <f>S329*H329</f>
        <v>0</v>
      </c>
      <c r="U329" s="39"/>
      <c r="V329" s="39"/>
      <c r="W329" s="39"/>
      <c r="X329" s="39"/>
      <c r="Y329" s="39"/>
      <c r="Z329" s="39"/>
      <c r="AA329" s="39"/>
      <c r="AB329" s="39"/>
      <c r="AC329" s="39"/>
      <c r="AD329" s="39"/>
      <c r="AE329" s="39"/>
      <c r="AR329" s="244" t="s">
        <v>201</v>
      </c>
      <c r="AT329" s="244" t="s">
        <v>137</v>
      </c>
      <c r="AU329" s="244" t="s">
        <v>85</v>
      </c>
      <c r="AY329" s="16" t="s">
        <v>136</v>
      </c>
      <c r="BE329" s="144">
        <f>IF(N329="základní",J329,0)</f>
        <v>0</v>
      </c>
      <c r="BF329" s="144">
        <f>IF(N329="snížená",J329,0)</f>
        <v>0</v>
      </c>
      <c r="BG329" s="144">
        <f>IF(N329="zákl. přenesená",J329,0)</f>
        <v>0</v>
      </c>
      <c r="BH329" s="144">
        <f>IF(N329="sníž. přenesená",J329,0)</f>
        <v>0</v>
      </c>
      <c r="BI329" s="144">
        <f>IF(N329="nulová",J329,0)</f>
        <v>0</v>
      </c>
      <c r="BJ329" s="16" t="s">
        <v>85</v>
      </c>
      <c r="BK329" s="144">
        <f>ROUND(I329*H329,2)</f>
        <v>0</v>
      </c>
      <c r="BL329" s="16" t="s">
        <v>201</v>
      </c>
      <c r="BM329" s="244" t="s">
        <v>798</v>
      </c>
    </row>
    <row r="330" s="2" customFormat="1">
      <c r="A330" s="39"/>
      <c r="B330" s="40"/>
      <c r="C330" s="41"/>
      <c r="D330" s="245" t="s">
        <v>143</v>
      </c>
      <c r="E330" s="41"/>
      <c r="F330" s="246" t="s">
        <v>626</v>
      </c>
      <c r="G330" s="41"/>
      <c r="H330" s="41"/>
      <c r="I330" s="247"/>
      <c r="J330" s="41"/>
      <c r="K330" s="41"/>
      <c r="L330" s="42"/>
      <c r="M330" s="248"/>
      <c r="N330" s="249"/>
      <c r="O330" s="92"/>
      <c r="P330" s="92"/>
      <c r="Q330" s="92"/>
      <c r="R330" s="92"/>
      <c r="S330" s="92"/>
      <c r="T330" s="93"/>
      <c r="U330" s="39"/>
      <c r="V330" s="39"/>
      <c r="W330" s="39"/>
      <c r="X330" s="39"/>
      <c r="Y330" s="39"/>
      <c r="Z330" s="39"/>
      <c r="AA330" s="39"/>
      <c r="AB330" s="39"/>
      <c r="AC330" s="39"/>
      <c r="AD330" s="39"/>
      <c r="AE330" s="39"/>
      <c r="AT330" s="16" t="s">
        <v>143</v>
      </c>
      <c r="AU330" s="16" t="s">
        <v>85</v>
      </c>
    </row>
    <row r="331" s="2" customFormat="1">
      <c r="A331" s="39"/>
      <c r="B331" s="40"/>
      <c r="C331" s="41"/>
      <c r="D331" s="250" t="s">
        <v>145</v>
      </c>
      <c r="E331" s="41"/>
      <c r="F331" s="251" t="s">
        <v>628</v>
      </c>
      <c r="G331" s="41"/>
      <c r="H331" s="41"/>
      <c r="I331" s="247"/>
      <c r="J331" s="41"/>
      <c r="K331" s="41"/>
      <c r="L331" s="42"/>
      <c r="M331" s="248"/>
      <c r="N331" s="249"/>
      <c r="O331" s="92"/>
      <c r="P331" s="92"/>
      <c r="Q331" s="92"/>
      <c r="R331" s="92"/>
      <c r="S331" s="92"/>
      <c r="T331" s="93"/>
      <c r="U331" s="39"/>
      <c r="V331" s="39"/>
      <c r="W331" s="39"/>
      <c r="X331" s="39"/>
      <c r="Y331" s="39"/>
      <c r="Z331" s="39"/>
      <c r="AA331" s="39"/>
      <c r="AB331" s="39"/>
      <c r="AC331" s="39"/>
      <c r="AD331" s="39"/>
      <c r="AE331" s="39"/>
      <c r="AT331" s="16" t="s">
        <v>145</v>
      </c>
      <c r="AU331" s="16" t="s">
        <v>85</v>
      </c>
    </row>
    <row r="332" s="2" customFormat="1">
      <c r="A332" s="39"/>
      <c r="B332" s="40"/>
      <c r="C332" s="41"/>
      <c r="D332" s="245" t="s">
        <v>147</v>
      </c>
      <c r="E332" s="41"/>
      <c r="F332" s="252" t="s">
        <v>629</v>
      </c>
      <c r="G332" s="41"/>
      <c r="H332" s="41"/>
      <c r="I332" s="247"/>
      <c r="J332" s="41"/>
      <c r="K332" s="41"/>
      <c r="L332" s="42"/>
      <c r="M332" s="248"/>
      <c r="N332" s="249"/>
      <c r="O332" s="92"/>
      <c r="P332" s="92"/>
      <c r="Q332" s="92"/>
      <c r="R332" s="92"/>
      <c r="S332" s="92"/>
      <c r="T332" s="93"/>
      <c r="U332" s="39"/>
      <c r="V332" s="39"/>
      <c r="W332" s="39"/>
      <c r="X332" s="39"/>
      <c r="Y332" s="39"/>
      <c r="Z332" s="39"/>
      <c r="AA332" s="39"/>
      <c r="AB332" s="39"/>
      <c r="AC332" s="39"/>
      <c r="AD332" s="39"/>
      <c r="AE332" s="39"/>
      <c r="AT332" s="16" t="s">
        <v>147</v>
      </c>
      <c r="AU332" s="16" t="s">
        <v>85</v>
      </c>
    </row>
    <row r="333" s="2" customFormat="1" ht="16.5" customHeight="1">
      <c r="A333" s="39"/>
      <c r="B333" s="40"/>
      <c r="C333" s="232" t="s">
        <v>507</v>
      </c>
      <c r="D333" s="232" t="s">
        <v>137</v>
      </c>
      <c r="E333" s="233" t="s">
        <v>631</v>
      </c>
      <c r="F333" s="234" t="s">
        <v>632</v>
      </c>
      <c r="G333" s="235" t="s">
        <v>545</v>
      </c>
      <c r="H333" s="236">
        <v>1</v>
      </c>
      <c r="I333" s="237"/>
      <c r="J333" s="238">
        <f>ROUND(I333*H333,2)</f>
        <v>0</v>
      </c>
      <c r="K333" s="239"/>
      <c r="L333" s="42"/>
      <c r="M333" s="240" t="s">
        <v>1</v>
      </c>
      <c r="N333" s="241" t="s">
        <v>42</v>
      </c>
      <c r="O333" s="92"/>
      <c r="P333" s="242">
        <f>O333*H333</f>
        <v>0</v>
      </c>
      <c r="Q333" s="242">
        <v>0</v>
      </c>
      <c r="R333" s="242">
        <f>Q333*H333</f>
        <v>0</v>
      </c>
      <c r="S333" s="242">
        <v>0</v>
      </c>
      <c r="T333" s="243">
        <f>S333*H333</f>
        <v>0</v>
      </c>
      <c r="U333" s="39"/>
      <c r="V333" s="39"/>
      <c r="W333" s="39"/>
      <c r="X333" s="39"/>
      <c r="Y333" s="39"/>
      <c r="Z333" s="39"/>
      <c r="AA333" s="39"/>
      <c r="AB333" s="39"/>
      <c r="AC333" s="39"/>
      <c r="AD333" s="39"/>
      <c r="AE333" s="39"/>
      <c r="AR333" s="244" t="s">
        <v>201</v>
      </c>
      <c r="AT333" s="244" t="s">
        <v>137</v>
      </c>
      <c r="AU333" s="244" t="s">
        <v>85</v>
      </c>
      <c r="AY333" s="16" t="s">
        <v>136</v>
      </c>
      <c r="BE333" s="144">
        <f>IF(N333="základní",J333,0)</f>
        <v>0</v>
      </c>
      <c r="BF333" s="144">
        <f>IF(N333="snížená",J333,0)</f>
        <v>0</v>
      </c>
      <c r="BG333" s="144">
        <f>IF(N333="zákl. přenesená",J333,0)</f>
        <v>0</v>
      </c>
      <c r="BH333" s="144">
        <f>IF(N333="sníž. přenesená",J333,0)</f>
        <v>0</v>
      </c>
      <c r="BI333" s="144">
        <f>IF(N333="nulová",J333,0)</f>
        <v>0</v>
      </c>
      <c r="BJ333" s="16" t="s">
        <v>85</v>
      </c>
      <c r="BK333" s="144">
        <f>ROUND(I333*H333,2)</f>
        <v>0</v>
      </c>
      <c r="BL333" s="16" t="s">
        <v>201</v>
      </c>
      <c r="BM333" s="244" t="s">
        <v>799</v>
      </c>
    </row>
    <row r="334" s="2" customFormat="1">
      <c r="A334" s="39"/>
      <c r="B334" s="40"/>
      <c r="C334" s="41"/>
      <c r="D334" s="245" t="s">
        <v>143</v>
      </c>
      <c r="E334" s="41"/>
      <c r="F334" s="246" t="s">
        <v>632</v>
      </c>
      <c r="G334" s="41"/>
      <c r="H334" s="41"/>
      <c r="I334" s="247"/>
      <c r="J334" s="41"/>
      <c r="K334" s="41"/>
      <c r="L334" s="42"/>
      <c r="M334" s="248"/>
      <c r="N334" s="249"/>
      <c r="O334" s="92"/>
      <c r="P334" s="92"/>
      <c r="Q334" s="92"/>
      <c r="R334" s="92"/>
      <c r="S334" s="92"/>
      <c r="T334" s="93"/>
      <c r="U334" s="39"/>
      <c r="V334" s="39"/>
      <c r="W334" s="39"/>
      <c r="X334" s="39"/>
      <c r="Y334" s="39"/>
      <c r="Z334" s="39"/>
      <c r="AA334" s="39"/>
      <c r="AB334" s="39"/>
      <c r="AC334" s="39"/>
      <c r="AD334" s="39"/>
      <c r="AE334" s="39"/>
      <c r="AT334" s="16" t="s">
        <v>143</v>
      </c>
      <c r="AU334" s="16" t="s">
        <v>85</v>
      </c>
    </row>
    <row r="335" s="2" customFormat="1">
      <c r="A335" s="39"/>
      <c r="B335" s="40"/>
      <c r="C335" s="41"/>
      <c r="D335" s="250" t="s">
        <v>145</v>
      </c>
      <c r="E335" s="41"/>
      <c r="F335" s="251" t="s">
        <v>634</v>
      </c>
      <c r="G335" s="41"/>
      <c r="H335" s="41"/>
      <c r="I335" s="247"/>
      <c r="J335" s="41"/>
      <c r="K335" s="41"/>
      <c r="L335" s="42"/>
      <c r="M335" s="248"/>
      <c r="N335" s="249"/>
      <c r="O335" s="92"/>
      <c r="P335" s="92"/>
      <c r="Q335" s="92"/>
      <c r="R335" s="92"/>
      <c r="S335" s="92"/>
      <c r="T335" s="93"/>
      <c r="U335" s="39"/>
      <c r="V335" s="39"/>
      <c r="W335" s="39"/>
      <c r="X335" s="39"/>
      <c r="Y335" s="39"/>
      <c r="Z335" s="39"/>
      <c r="AA335" s="39"/>
      <c r="AB335" s="39"/>
      <c r="AC335" s="39"/>
      <c r="AD335" s="39"/>
      <c r="AE335" s="39"/>
      <c r="AT335" s="16" t="s">
        <v>145</v>
      </c>
      <c r="AU335" s="16" t="s">
        <v>85</v>
      </c>
    </row>
    <row r="336" s="2" customFormat="1">
      <c r="A336" s="39"/>
      <c r="B336" s="40"/>
      <c r="C336" s="41"/>
      <c r="D336" s="245" t="s">
        <v>147</v>
      </c>
      <c r="E336" s="41"/>
      <c r="F336" s="252" t="s">
        <v>629</v>
      </c>
      <c r="G336" s="41"/>
      <c r="H336" s="41"/>
      <c r="I336" s="247"/>
      <c r="J336" s="41"/>
      <c r="K336" s="41"/>
      <c r="L336" s="42"/>
      <c r="M336" s="248"/>
      <c r="N336" s="249"/>
      <c r="O336" s="92"/>
      <c r="P336" s="92"/>
      <c r="Q336" s="92"/>
      <c r="R336" s="92"/>
      <c r="S336" s="92"/>
      <c r="T336" s="93"/>
      <c r="U336" s="39"/>
      <c r="V336" s="39"/>
      <c r="W336" s="39"/>
      <c r="X336" s="39"/>
      <c r="Y336" s="39"/>
      <c r="Z336" s="39"/>
      <c r="AA336" s="39"/>
      <c r="AB336" s="39"/>
      <c r="AC336" s="39"/>
      <c r="AD336" s="39"/>
      <c r="AE336" s="39"/>
      <c r="AT336" s="16" t="s">
        <v>147</v>
      </c>
      <c r="AU336" s="16" t="s">
        <v>85</v>
      </c>
    </row>
    <row r="337" s="2" customFormat="1" ht="16.5" customHeight="1">
      <c r="A337" s="39"/>
      <c r="B337" s="40"/>
      <c r="C337" s="232" t="s">
        <v>514</v>
      </c>
      <c r="D337" s="232" t="s">
        <v>137</v>
      </c>
      <c r="E337" s="233" t="s">
        <v>636</v>
      </c>
      <c r="F337" s="234" t="s">
        <v>637</v>
      </c>
      <c r="G337" s="235" t="s">
        <v>545</v>
      </c>
      <c r="H337" s="236">
        <v>1</v>
      </c>
      <c r="I337" s="237"/>
      <c r="J337" s="238">
        <f>ROUND(I337*H337,2)</f>
        <v>0</v>
      </c>
      <c r="K337" s="239"/>
      <c r="L337" s="42"/>
      <c r="M337" s="240" t="s">
        <v>1</v>
      </c>
      <c r="N337" s="241" t="s">
        <v>42</v>
      </c>
      <c r="O337" s="92"/>
      <c r="P337" s="242">
        <f>O337*H337</f>
        <v>0</v>
      </c>
      <c r="Q337" s="242">
        <v>0</v>
      </c>
      <c r="R337" s="242">
        <f>Q337*H337</f>
        <v>0</v>
      </c>
      <c r="S337" s="242">
        <v>0</v>
      </c>
      <c r="T337" s="243">
        <f>S337*H337</f>
        <v>0</v>
      </c>
      <c r="U337" s="39"/>
      <c r="V337" s="39"/>
      <c r="W337" s="39"/>
      <c r="X337" s="39"/>
      <c r="Y337" s="39"/>
      <c r="Z337" s="39"/>
      <c r="AA337" s="39"/>
      <c r="AB337" s="39"/>
      <c r="AC337" s="39"/>
      <c r="AD337" s="39"/>
      <c r="AE337" s="39"/>
      <c r="AR337" s="244" t="s">
        <v>201</v>
      </c>
      <c r="AT337" s="244" t="s">
        <v>137</v>
      </c>
      <c r="AU337" s="244" t="s">
        <v>85</v>
      </c>
      <c r="AY337" s="16" t="s">
        <v>136</v>
      </c>
      <c r="BE337" s="144">
        <f>IF(N337="základní",J337,0)</f>
        <v>0</v>
      </c>
      <c r="BF337" s="144">
        <f>IF(N337="snížená",J337,0)</f>
        <v>0</v>
      </c>
      <c r="BG337" s="144">
        <f>IF(N337="zákl. přenesená",J337,0)</f>
        <v>0</v>
      </c>
      <c r="BH337" s="144">
        <f>IF(N337="sníž. přenesená",J337,0)</f>
        <v>0</v>
      </c>
      <c r="BI337" s="144">
        <f>IF(N337="nulová",J337,0)</f>
        <v>0</v>
      </c>
      <c r="BJ337" s="16" t="s">
        <v>85</v>
      </c>
      <c r="BK337" s="144">
        <f>ROUND(I337*H337,2)</f>
        <v>0</v>
      </c>
      <c r="BL337" s="16" t="s">
        <v>201</v>
      </c>
      <c r="BM337" s="244" t="s">
        <v>800</v>
      </c>
    </row>
    <row r="338" s="2" customFormat="1">
      <c r="A338" s="39"/>
      <c r="B338" s="40"/>
      <c r="C338" s="41"/>
      <c r="D338" s="245" t="s">
        <v>143</v>
      </c>
      <c r="E338" s="41"/>
      <c r="F338" s="246" t="s">
        <v>637</v>
      </c>
      <c r="G338" s="41"/>
      <c r="H338" s="41"/>
      <c r="I338" s="247"/>
      <c r="J338" s="41"/>
      <c r="K338" s="41"/>
      <c r="L338" s="42"/>
      <c r="M338" s="248"/>
      <c r="N338" s="249"/>
      <c r="O338" s="92"/>
      <c r="P338" s="92"/>
      <c r="Q338" s="92"/>
      <c r="R338" s="92"/>
      <c r="S338" s="92"/>
      <c r="T338" s="93"/>
      <c r="U338" s="39"/>
      <c r="V338" s="39"/>
      <c r="W338" s="39"/>
      <c r="X338" s="39"/>
      <c r="Y338" s="39"/>
      <c r="Z338" s="39"/>
      <c r="AA338" s="39"/>
      <c r="AB338" s="39"/>
      <c r="AC338" s="39"/>
      <c r="AD338" s="39"/>
      <c r="AE338" s="39"/>
      <c r="AT338" s="16" t="s">
        <v>143</v>
      </c>
      <c r="AU338" s="16" t="s">
        <v>85</v>
      </c>
    </row>
    <row r="339" s="2" customFormat="1">
      <c r="A339" s="39"/>
      <c r="B339" s="40"/>
      <c r="C339" s="41"/>
      <c r="D339" s="250" t="s">
        <v>145</v>
      </c>
      <c r="E339" s="41"/>
      <c r="F339" s="251" t="s">
        <v>639</v>
      </c>
      <c r="G339" s="41"/>
      <c r="H339" s="41"/>
      <c r="I339" s="247"/>
      <c r="J339" s="41"/>
      <c r="K339" s="41"/>
      <c r="L339" s="42"/>
      <c r="M339" s="248"/>
      <c r="N339" s="249"/>
      <c r="O339" s="92"/>
      <c r="P339" s="92"/>
      <c r="Q339" s="92"/>
      <c r="R339" s="92"/>
      <c r="S339" s="92"/>
      <c r="T339" s="93"/>
      <c r="U339" s="39"/>
      <c r="V339" s="39"/>
      <c r="W339" s="39"/>
      <c r="X339" s="39"/>
      <c r="Y339" s="39"/>
      <c r="Z339" s="39"/>
      <c r="AA339" s="39"/>
      <c r="AB339" s="39"/>
      <c r="AC339" s="39"/>
      <c r="AD339" s="39"/>
      <c r="AE339" s="39"/>
      <c r="AT339" s="16" t="s">
        <v>145</v>
      </c>
      <c r="AU339" s="16" t="s">
        <v>85</v>
      </c>
    </row>
    <row r="340" s="2" customFormat="1">
      <c r="A340" s="39"/>
      <c r="B340" s="40"/>
      <c r="C340" s="41"/>
      <c r="D340" s="245" t="s">
        <v>147</v>
      </c>
      <c r="E340" s="41"/>
      <c r="F340" s="252" t="s">
        <v>640</v>
      </c>
      <c r="G340" s="41"/>
      <c r="H340" s="41"/>
      <c r="I340" s="247"/>
      <c r="J340" s="41"/>
      <c r="K340" s="41"/>
      <c r="L340" s="42"/>
      <c r="M340" s="248"/>
      <c r="N340" s="249"/>
      <c r="O340" s="92"/>
      <c r="P340" s="92"/>
      <c r="Q340" s="92"/>
      <c r="R340" s="92"/>
      <c r="S340" s="92"/>
      <c r="T340" s="93"/>
      <c r="U340" s="39"/>
      <c r="V340" s="39"/>
      <c r="W340" s="39"/>
      <c r="X340" s="39"/>
      <c r="Y340" s="39"/>
      <c r="Z340" s="39"/>
      <c r="AA340" s="39"/>
      <c r="AB340" s="39"/>
      <c r="AC340" s="39"/>
      <c r="AD340" s="39"/>
      <c r="AE340" s="39"/>
      <c r="AT340" s="16" t="s">
        <v>147</v>
      </c>
      <c r="AU340" s="16" t="s">
        <v>85</v>
      </c>
    </row>
    <row r="341" s="2" customFormat="1" ht="16.5" customHeight="1">
      <c r="A341" s="39"/>
      <c r="B341" s="40"/>
      <c r="C341" s="232" t="s">
        <v>521</v>
      </c>
      <c r="D341" s="232" t="s">
        <v>137</v>
      </c>
      <c r="E341" s="233" t="s">
        <v>642</v>
      </c>
      <c r="F341" s="234" t="s">
        <v>643</v>
      </c>
      <c r="G341" s="235" t="s">
        <v>545</v>
      </c>
      <c r="H341" s="236">
        <v>1</v>
      </c>
      <c r="I341" s="237"/>
      <c r="J341" s="238">
        <f>ROUND(I341*H341,2)</f>
        <v>0</v>
      </c>
      <c r="K341" s="239"/>
      <c r="L341" s="42"/>
      <c r="M341" s="240" t="s">
        <v>1</v>
      </c>
      <c r="N341" s="241" t="s">
        <v>42</v>
      </c>
      <c r="O341" s="92"/>
      <c r="P341" s="242">
        <f>O341*H341</f>
        <v>0</v>
      </c>
      <c r="Q341" s="242">
        <v>0</v>
      </c>
      <c r="R341" s="242">
        <f>Q341*H341</f>
        <v>0</v>
      </c>
      <c r="S341" s="242">
        <v>0</v>
      </c>
      <c r="T341" s="243">
        <f>S341*H341</f>
        <v>0</v>
      </c>
      <c r="U341" s="39"/>
      <c r="V341" s="39"/>
      <c r="W341" s="39"/>
      <c r="X341" s="39"/>
      <c r="Y341" s="39"/>
      <c r="Z341" s="39"/>
      <c r="AA341" s="39"/>
      <c r="AB341" s="39"/>
      <c r="AC341" s="39"/>
      <c r="AD341" s="39"/>
      <c r="AE341" s="39"/>
      <c r="AR341" s="244" t="s">
        <v>201</v>
      </c>
      <c r="AT341" s="244" t="s">
        <v>137</v>
      </c>
      <c r="AU341" s="244" t="s">
        <v>85</v>
      </c>
      <c r="AY341" s="16" t="s">
        <v>136</v>
      </c>
      <c r="BE341" s="144">
        <f>IF(N341="základní",J341,0)</f>
        <v>0</v>
      </c>
      <c r="BF341" s="144">
        <f>IF(N341="snížená",J341,0)</f>
        <v>0</v>
      </c>
      <c r="BG341" s="144">
        <f>IF(N341="zákl. přenesená",J341,0)</f>
        <v>0</v>
      </c>
      <c r="BH341" s="144">
        <f>IF(N341="sníž. přenesená",J341,0)</f>
        <v>0</v>
      </c>
      <c r="BI341" s="144">
        <f>IF(N341="nulová",J341,0)</f>
        <v>0</v>
      </c>
      <c r="BJ341" s="16" t="s">
        <v>85</v>
      </c>
      <c r="BK341" s="144">
        <f>ROUND(I341*H341,2)</f>
        <v>0</v>
      </c>
      <c r="BL341" s="16" t="s">
        <v>201</v>
      </c>
      <c r="BM341" s="244" t="s">
        <v>801</v>
      </c>
    </row>
    <row r="342" s="2" customFormat="1">
      <c r="A342" s="39"/>
      <c r="B342" s="40"/>
      <c r="C342" s="41"/>
      <c r="D342" s="245" t="s">
        <v>143</v>
      </c>
      <c r="E342" s="41"/>
      <c r="F342" s="246" t="s">
        <v>643</v>
      </c>
      <c r="G342" s="41"/>
      <c r="H342" s="41"/>
      <c r="I342" s="247"/>
      <c r="J342" s="41"/>
      <c r="K342" s="41"/>
      <c r="L342" s="42"/>
      <c r="M342" s="248"/>
      <c r="N342" s="249"/>
      <c r="O342" s="92"/>
      <c r="P342" s="92"/>
      <c r="Q342" s="92"/>
      <c r="R342" s="92"/>
      <c r="S342" s="92"/>
      <c r="T342" s="93"/>
      <c r="U342" s="39"/>
      <c r="V342" s="39"/>
      <c r="W342" s="39"/>
      <c r="X342" s="39"/>
      <c r="Y342" s="39"/>
      <c r="Z342" s="39"/>
      <c r="AA342" s="39"/>
      <c r="AB342" s="39"/>
      <c r="AC342" s="39"/>
      <c r="AD342" s="39"/>
      <c r="AE342" s="39"/>
      <c r="AT342" s="16" t="s">
        <v>143</v>
      </c>
      <c r="AU342" s="16" t="s">
        <v>85</v>
      </c>
    </row>
    <row r="343" s="2" customFormat="1">
      <c r="A343" s="39"/>
      <c r="B343" s="40"/>
      <c r="C343" s="41"/>
      <c r="D343" s="250" t="s">
        <v>145</v>
      </c>
      <c r="E343" s="41"/>
      <c r="F343" s="251" t="s">
        <v>645</v>
      </c>
      <c r="G343" s="41"/>
      <c r="H343" s="41"/>
      <c r="I343" s="247"/>
      <c r="J343" s="41"/>
      <c r="K343" s="41"/>
      <c r="L343" s="42"/>
      <c r="M343" s="248"/>
      <c r="N343" s="249"/>
      <c r="O343" s="92"/>
      <c r="P343" s="92"/>
      <c r="Q343" s="92"/>
      <c r="R343" s="92"/>
      <c r="S343" s="92"/>
      <c r="T343" s="93"/>
      <c r="U343" s="39"/>
      <c r="V343" s="39"/>
      <c r="W343" s="39"/>
      <c r="X343" s="39"/>
      <c r="Y343" s="39"/>
      <c r="Z343" s="39"/>
      <c r="AA343" s="39"/>
      <c r="AB343" s="39"/>
      <c r="AC343" s="39"/>
      <c r="AD343" s="39"/>
      <c r="AE343" s="39"/>
      <c r="AT343" s="16" t="s">
        <v>145</v>
      </c>
      <c r="AU343" s="16" t="s">
        <v>85</v>
      </c>
    </row>
    <row r="344" s="2" customFormat="1">
      <c r="A344" s="39"/>
      <c r="B344" s="40"/>
      <c r="C344" s="41"/>
      <c r="D344" s="245" t="s">
        <v>147</v>
      </c>
      <c r="E344" s="41"/>
      <c r="F344" s="252" t="s">
        <v>646</v>
      </c>
      <c r="G344" s="41"/>
      <c r="H344" s="41"/>
      <c r="I344" s="247"/>
      <c r="J344" s="41"/>
      <c r="K344" s="41"/>
      <c r="L344" s="42"/>
      <c r="M344" s="248"/>
      <c r="N344" s="249"/>
      <c r="O344" s="92"/>
      <c r="P344" s="92"/>
      <c r="Q344" s="92"/>
      <c r="R344" s="92"/>
      <c r="S344" s="92"/>
      <c r="T344" s="93"/>
      <c r="U344" s="39"/>
      <c r="V344" s="39"/>
      <c r="W344" s="39"/>
      <c r="X344" s="39"/>
      <c r="Y344" s="39"/>
      <c r="Z344" s="39"/>
      <c r="AA344" s="39"/>
      <c r="AB344" s="39"/>
      <c r="AC344" s="39"/>
      <c r="AD344" s="39"/>
      <c r="AE344" s="39"/>
      <c r="AT344" s="16" t="s">
        <v>147</v>
      </c>
      <c r="AU344" s="16" t="s">
        <v>85</v>
      </c>
    </row>
    <row r="345" s="2" customFormat="1" ht="16.5" customHeight="1">
      <c r="A345" s="39"/>
      <c r="B345" s="40"/>
      <c r="C345" s="232" t="s">
        <v>528</v>
      </c>
      <c r="D345" s="232" t="s">
        <v>137</v>
      </c>
      <c r="E345" s="233" t="s">
        <v>648</v>
      </c>
      <c r="F345" s="234" t="s">
        <v>649</v>
      </c>
      <c r="G345" s="235" t="s">
        <v>650</v>
      </c>
      <c r="H345" s="236">
        <v>6</v>
      </c>
      <c r="I345" s="237"/>
      <c r="J345" s="238">
        <f>ROUND(I345*H345,2)</f>
        <v>0</v>
      </c>
      <c r="K345" s="239"/>
      <c r="L345" s="42"/>
      <c r="M345" s="240" t="s">
        <v>1</v>
      </c>
      <c r="N345" s="241" t="s">
        <v>42</v>
      </c>
      <c r="O345" s="92"/>
      <c r="P345" s="242">
        <f>O345*H345</f>
        <v>0</v>
      </c>
      <c r="Q345" s="242">
        <v>0</v>
      </c>
      <c r="R345" s="242">
        <f>Q345*H345</f>
        <v>0</v>
      </c>
      <c r="S345" s="242">
        <v>0</v>
      </c>
      <c r="T345" s="243">
        <f>S345*H345</f>
        <v>0</v>
      </c>
      <c r="U345" s="39"/>
      <c r="V345" s="39"/>
      <c r="W345" s="39"/>
      <c r="X345" s="39"/>
      <c r="Y345" s="39"/>
      <c r="Z345" s="39"/>
      <c r="AA345" s="39"/>
      <c r="AB345" s="39"/>
      <c r="AC345" s="39"/>
      <c r="AD345" s="39"/>
      <c r="AE345" s="39"/>
      <c r="AR345" s="244" t="s">
        <v>201</v>
      </c>
      <c r="AT345" s="244" t="s">
        <v>137</v>
      </c>
      <c r="AU345" s="244" t="s">
        <v>85</v>
      </c>
      <c r="AY345" s="16" t="s">
        <v>136</v>
      </c>
      <c r="BE345" s="144">
        <f>IF(N345="základní",J345,0)</f>
        <v>0</v>
      </c>
      <c r="BF345" s="144">
        <f>IF(N345="snížená",J345,0)</f>
        <v>0</v>
      </c>
      <c r="BG345" s="144">
        <f>IF(N345="zákl. přenesená",J345,0)</f>
        <v>0</v>
      </c>
      <c r="BH345" s="144">
        <f>IF(N345="sníž. přenesená",J345,0)</f>
        <v>0</v>
      </c>
      <c r="BI345" s="144">
        <f>IF(N345="nulová",J345,0)</f>
        <v>0</v>
      </c>
      <c r="BJ345" s="16" t="s">
        <v>85</v>
      </c>
      <c r="BK345" s="144">
        <f>ROUND(I345*H345,2)</f>
        <v>0</v>
      </c>
      <c r="BL345" s="16" t="s">
        <v>201</v>
      </c>
      <c r="BM345" s="244" t="s">
        <v>802</v>
      </c>
    </row>
    <row r="346" s="2" customFormat="1">
      <c r="A346" s="39"/>
      <c r="B346" s="40"/>
      <c r="C346" s="41"/>
      <c r="D346" s="245" t="s">
        <v>143</v>
      </c>
      <c r="E346" s="41"/>
      <c r="F346" s="246" t="s">
        <v>649</v>
      </c>
      <c r="G346" s="41"/>
      <c r="H346" s="41"/>
      <c r="I346" s="247"/>
      <c r="J346" s="41"/>
      <c r="K346" s="41"/>
      <c r="L346" s="42"/>
      <c r="M346" s="248"/>
      <c r="N346" s="249"/>
      <c r="O346" s="92"/>
      <c r="P346" s="92"/>
      <c r="Q346" s="92"/>
      <c r="R346" s="92"/>
      <c r="S346" s="92"/>
      <c r="T346" s="93"/>
      <c r="U346" s="39"/>
      <c r="V346" s="39"/>
      <c r="W346" s="39"/>
      <c r="X346" s="39"/>
      <c r="Y346" s="39"/>
      <c r="Z346" s="39"/>
      <c r="AA346" s="39"/>
      <c r="AB346" s="39"/>
      <c r="AC346" s="39"/>
      <c r="AD346" s="39"/>
      <c r="AE346" s="39"/>
      <c r="AT346" s="16" t="s">
        <v>143</v>
      </c>
      <c r="AU346" s="16" t="s">
        <v>85</v>
      </c>
    </row>
    <row r="347" s="2" customFormat="1">
      <c r="A347" s="39"/>
      <c r="B347" s="40"/>
      <c r="C347" s="41"/>
      <c r="D347" s="250" t="s">
        <v>145</v>
      </c>
      <c r="E347" s="41"/>
      <c r="F347" s="251" t="s">
        <v>652</v>
      </c>
      <c r="G347" s="41"/>
      <c r="H347" s="41"/>
      <c r="I347" s="247"/>
      <c r="J347" s="41"/>
      <c r="K347" s="41"/>
      <c r="L347" s="42"/>
      <c r="M347" s="248"/>
      <c r="N347" s="249"/>
      <c r="O347" s="92"/>
      <c r="P347" s="92"/>
      <c r="Q347" s="92"/>
      <c r="R347" s="92"/>
      <c r="S347" s="92"/>
      <c r="T347" s="93"/>
      <c r="U347" s="39"/>
      <c r="V347" s="39"/>
      <c r="W347" s="39"/>
      <c r="X347" s="39"/>
      <c r="Y347" s="39"/>
      <c r="Z347" s="39"/>
      <c r="AA347" s="39"/>
      <c r="AB347" s="39"/>
      <c r="AC347" s="39"/>
      <c r="AD347" s="39"/>
      <c r="AE347" s="39"/>
      <c r="AT347" s="16" t="s">
        <v>145</v>
      </c>
      <c r="AU347" s="16" t="s">
        <v>85</v>
      </c>
    </row>
    <row r="348" s="2" customFormat="1">
      <c r="A348" s="39"/>
      <c r="B348" s="40"/>
      <c r="C348" s="41"/>
      <c r="D348" s="245" t="s">
        <v>147</v>
      </c>
      <c r="E348" s="41"/>
      <c r="F348" s="252" t="s">
        <v>653</v>
      </c>
      <c r="G348" s="41"/>
      <c r="H348" s="41"/>
      <c r="I348" s="247"/>
      <c r="J348" s="41"/>
      <c r="K348" s="41"/>
      <c r="L348" s="42"/>
      <c r="M348" s="248"/>
      <c r="N348" s="249"/>
      <c r="O348" s="92"/>
      <c r="P348" s="92"/>
      <c r="Q348" s="92"/>
      <c r="R348" s="92"/>
      <c r="S348" s="92"/>
      <c r="T348" s="93"/>
      <c r="U348" s="39"/>
      <c r="V348" s="39"/>
      <c r="W348" s="39"/>
      <c r="X348" s="39"/>
      <c r="Y348" s="39"/>
      <c r="Z348" s="39"/>
      <c r="AA348" s="39"/>
      <c r="AB348" s="39"/>
      <c r="AC348" s="39"/>
      <c r="AD348" s="39"/>
      <c r="AE348" s="39"/>
      <c r="AT348" s="16" t="s">
        <v>147</v>
      </c>
      <c r="AU348" s="16" t="s">
        <v>85</v>
      </c>
    </row>
    <row r="349" s="2" customFormat="1" ht="16.5" customHeight="1">
      <c r="A349" s="39"/>
      <c r="B349" s="40"/>
      <c r="C349" s="232" t="s">
        <v>535</v>
      </c>
      <c r="D349" s="232" t="s">
        <v>137</v>
      </c>
      <c r="E349" s="233" t="s">
        <v>665</v>
      </c>
      <c r="F349" s="234" t="s">
        <v>666</v>
      </c>
      <c r="G349" s="235" t="s">
        <v>545</v>
      </c>
      <c r="H349" s="236">
        <v>1</v>
      </c>
      <c r="I349" s="237"/>
      <c r="J349" s="238">
        <f>ROUND(I349*H349,2)</f>
        <v>0</v>
      </c>
      <c r="K349" s="239"/>
      <c r="L349" s="42"/>
      <c r="M349" s="240" t="s">
        <v>1</v>
      </c>
      <c r="N349" s="241" t="s">
        <v>42</v>
      </c>
      <c r="O349" s="92"/>
      <c r="P349" s="242">
        <f>O349*H349</f>
        <v>0</v>
      </c>
      <c r="Q349" s="242">
        <v>0</v>
      </c>
      <c r="R349" s="242">
        <f>Q349*H349</f>
        <v>0</v>
      </c>
      <c r="S349" s="242">
        <v>0</v>
      </c>
      <c r="T349" s="243">
        <f>S349*H349</f>
        <v>0</v>
      </c>
      <c r="U349" s="39"/>
      <c r="V349" s="39"/>
      <c r="W349" s="39"/>
      <c r="X349" s="39"/>
      <c r="Y349" s="39"/>
      <c r="Z349" s="39"/>
      <c r="AA349" s="39"/>
      <c r="AB349" s="39"/>
      <c r="AC349" s="39"/>
      <c r="AD349" s="39"/>
      <c r="AE349" s="39"/>
      <c r="AR349" s="244" t="s">
        <v>201</v>
      </c>
      <c r="AT349" s="244" t="s">
        <v>137</v>
      </c>
      <c r="AU349" s="244" t="s">
        <v>85</v>
      </c>
      <c r="AY349" s="16" t="s">
        <v>136</v>
      </c>
      <c r="BE349" s="144">
        <f>IF(N349="základní",J349,0)</f>
        <v>0</v>
      </c>
      <c r="BF349" s="144">
        <f>IF(N349="snížená",J349,0)</f>
        <v>0</v>
      </c>
      <c r="BG349" s="144">
        <f>IF(N349="zákl. přenesená",J349,0)</f>
        <v>0</v>
      </c>
      <c r="BH349" s="144">
        <f>IF(N349="sníž. přenesená",J349,0)</f>
        <v>0</v>
      </c>
      <c r="BI349" s="144">
        <f>IF(N349="nulová",J349,0)</f>
        <v>0</v>
      </c>
      <c r="BJ349" s="16" t="s">
        <v>85</v>
      </c>
      <c r="BK349" s="144">
        <f>ROUND(I349*H349,2)</f>
        <v>0</v>
      </c>
      <c r="BL349" s="16" t="s">
        <v>201</v>
      </c>
      <c r="BM349" s="244" t="s">
        <v>803</v>
      </c>
    </row>
    <row r="350" s="2" customFormat="1">
      <c r="A350" s="39"/>
      <c r="B350" s="40"/>
      <c r="C350" s="41"/>
      <c r="D350" s="245" t="s">
        <v>143</v>
      </c>
      <c r="E350" s="41"/>
      <c r="F350" s="246" t="s">
        <v>666</v>
      </c>
      <c r="G350" s="41"/>
      <c r="H350" s="41"/>
      <c r="I350" s="247"/>
      <c r="J350" s="41"/>
      <c r="K350" s="41"/>
      <c r="L350" s="42"/>
      <c r="M350" s="248"/>
      <c r="N350" s="249"/>
      <c r="O350" s="92"/>
      <c r="P350" s="92"/>
      <c r="Q350" s="92"/>
      <c r="R350" s="92"/>
      <c r="S350" s="92"/>
      <c r="T350" s="93"/>
      <c r="U350" s="39"/>
      <c r="V350" s="39"/>
      <c r="W350" s="39"/>
      <c r="X350" s="39"/>
      <c r="Y350" s="39"/>
      <c r="Z350" s="39"/>
      <c r="AA350" s="39"/>
      <c r="AB350" s="39"/>
      <c r="AC350" s="39"/>
      <c r="AD350" s="39"/>
      <c r="AE350" s="39"/>
      <c r="AT350" s="16" t="s">
        <v>143</v>
      </c>
      <c r="AU350" s="16" t="s">
        <v>85</v>
      </c>
    </row>
    <row r="351" s="2" customFormat="1">
      <c r="A351" s="39"/>
      <c r="B351" s="40"/>
      <c r="C351" s="41"/>
      <c r="D351" s="250" t="s">
        <v>145</v>
      </c>
      <c r="E351" s="41"/>
      <c r="F351" s="251" t="s">
        <v>668</v>
      </c>
      <c r="G351" s="41"/>
      <c r="H351" s="41"/>
      <c r="I351" s="247"/>
      <c r="J351" s="41"/>
      <c r="K351" s="41"/>
      <c r="L351" s="42"/>
      <c r="M351" s="248"/>
      <c r="N351" s="249"/>
      <c r="O351" s="92"/>
      <c r="P351" s="92"/>
      <c r="Q351" s="92"/>
      <c r="R351" s="92"/>
      <c r="S351" s="92"/>
      <c r="T351" s="93"/>
      <c r="U351" s="39"/>
      <c r="V351" s="39"/>
      <c r="W351" s="39"/>
      <c r="X351" s="39"/>
      <c r="Y351" s="39"/>
      <c r="Z351" s="39"/>
      <c r="AA351" s="39"/>
      <c r="AB351" s="39"/>
      <c r="AC351" s="39"/>
      <c r="AD351" s="39"/>
      <c r="AE351" s="39"/>
      <c r="AT351" s="16" t="s">
        <v>145</v>
      </c>
      <c r="AU351" s="16" t="s">
        <v>85</v>
      </c>
    </row>
    <row r="352" s="2" customFormat="1">
      <c r="A352" s="39"/>
      <c r="B352" s="40"/>
      <c r="C352" s="41"/>
      <c r="D352" s="245" t="s">
        <v>147</v>
      </c>
      <c r="E352" s="41"/>
      <c r="F352" s="252" t="s">
        <v>629</v>
      </c>
      <c r="G352" s="41"/>
      <c r="H352" s="41"/>
      <c r="I352" s="247"/>
      <c r="J352" s="41"/>
      <c r="K352" s="41"/>
      <c r="L352" s="42"/>
      <c r="M352" s="288"/>
      <c r="N352" s="289"/>
      <c r="O352" s="290"/>
      <c r="P352" s="290"/>
      <c r="Q352" s="290"/>
      <c r="R352" s="290"/>
      <c r="S352" s="290"/>
      <c r="T352" s="291"/>
      <c r="U352" s="39"/>
      <c r="V352" s="39"/>
      <c r="W352" s="39"/>
      <c r="X352" s="39"/>
      <c r="Y352" s="39"/>
      <c r="Z352" s="39"/>
      <c r="AA352" s="39"/>
      <c r="AB352" s="39"/>
      <c r="AC352" s="39"/>
      <c r="AD352" s="39"/>
      <c r="AE352" s="39"/>
      <c r="AT352" s="16" t="s">
        <v>147</v>
      </c>
      <c r="AU352" s="16" t="s">
        <v>85</v>
      </c>
    </row>
    <row r="353" s="2" customFormat="1" ht="6.96" customHeight="1">
      <c r="A353" s="39"/>
      <c r="B353" s="67"/>
      <c r="C353" s="68"/>
      <c r="D353" s="68"/>
      <c r="E353" s="68"/>
      <c r="F353" s="68"/>
      <c r="G353" s="68"/>
      <c r="H353" s="68"/>
      <c r="I353" s="68"/>
      <c r="J353" s="68"/>
      <c r="K353" s="68"/>
      <c r="L353" s="42"/>
      <c r="M353" s="39"/>
      <c r="O353" s="39"/>
      <c r="P353" s="39"/>
      <c r="Q353" s="39"/>
      <c r="R353" s="39"/>
      <c r="S353" s="39"/>
      <c r="T353" s="39"/>
      <c r="U353" s="39"/>
      <c r="V353" s="39"/>
      <c r="W353" s="39"/>
      <c r="X353" s="39"/>
      <c r="Y353" s="39"/>
      <c r="Z353" s="39"/>
      <c r="AA353" s="39"/>
      <c r="AB353" s="39"/>
      <c r="AC353" s="39"/>
      <c r="AD353" s="39"/>
      <c r="AE353" s="39"/>
    </row>
  </sheetData>
  <sheetProtection sheet="1" autoFilter="0" formatColumns="0" formatRows="0" objects="1" scenarios="1" spinCount="100000" saltValue="UbWQshTbhvut1N2siD4ia/ityxBV7F3SjTfYOJc+YPp2oY2SgFAP3zCiwXkpg1DgTTVBTi/C++/dBxfa32vXJw==" hashValue="w7EBnyRbY8mH1AWEoZEEZWD7JUDlMLI9NaxKpMFa8L8C6SBLw85cQYj2Le8BO96lGtd/3j0PL4CK1DzDwpXIvw==" algorithmName="SHA-512" password="CC35"/>
  <autoFilter ref="C121:K352"/>
  <mergeCells count="9">
    <mergeCell ref="E7:H7"/>
    <mergeCell ref="E9:H9"/>
    <mergeCell ref="E18:H18"/>
    <mergeCell ref="E27:H27"/>
    <mergeCell ref="E85:H85"/>
    <mergeCell ref="E87:H87"/>
    <mergeCell ref="E112:H112"/>
    <mergeCell ref="E114:H114"/>
    <mergeCell ref="L2:V2"/>
  </mergeCells>
  <hyperlinks>
    <hyperlink ref="F126" r:id="rId1" display="https://podminky.urs.cz/item/CS_URS_2021_01/121151123"/>
    <hyperlink ref="F130" r:id="rId2" display="https://podminky.urs.cz/item/CS_URS_2021_01/122251106"/>
    <hyperlink ref="F134" r:id="rId3" display="https://podminky.urs.cz/item/CS_URS_2021_01/122702119"/>
    <hyperlink ref="F138" r:id="rId4" display="https://podminky.urs.cz/item/CS_URS_2021_01/162251102"/>
    <hyperlink ref="F142" r:id="rId5" display="https://podminky.urs.cz/item/CS_URS_2021_01/162451106"/>
    <hyperlink ref="F147" r:id="rId6" display="https://podminky.urs.cz/item/CS_URS_2021_01/162751117"/>
    <hyperlink ref="F151" r:id="rId7" display="https://podminky.urs.cz/item/CS_URS_2021_01/162751139"/>
    <hyperlink ref="F156" r:id="rId8" display="https://podminky.urs.cz/item/CS_URS_2021_01/167151111"/>
    <hyperlink ref="F160" r:id="rId9" display="https://podminky.urs.cz/item/CS_URS_2021_01/171201221"/>
    <hyperlink ref="F165" r:id="rId10" display="https://podminky.urs.cz/item/CS_URS_2021_01/171251101"/>
    <hyperlink ref="F169" r:id="rId11" display="https://podminky.urs.cz/item/CS_URS_2021_01/174151101"/>
    <hyperlink ref="F173" r:id="rId12" display="https://podminky.urs.cz/item/CS_URS_2021_01/181451122"/>
    <hyperlink ref="F180" r:id="rId13" display="https://podminky.urs.cz/item/CS_URS_2021_01/181951112"/>
    <hyperlink ref="F184" r:id="rId14" display="https://podminky.urs.cz/item/CS_URS_2021_01/182151111"/>
    <hyperlink ref="F188" r:id="rId15" display="https://podminky.urs.cz/item/CS_URS_2021_01/182251101"/>
    <hyperlink ref="F192" r:id="rId16" display="https://podminky.urs.cz/item/CS_URS_2021_01/182351133"/>
    <hyperlink ref="F196" r:id="rId17" display="https://podminky.urs.cz/item/CS_URS_2021_01/183102134"/>
    <hyperlink ref="F200" r:id="rId18" display="https://podminky.urs.cz/item/CS_URS_2021_01/184102122"/>
    <hyperlink ref="F206" r:id="rId19" display="https://podminky.urs.cz/item/CS_URS_2021_01/184813121"/>
    <hyperlink ref="F210" r:id="rId20" display="https://podminky.urs.cz/item/CS_URS_2021_01/184813125"/>
    <hyperlink ref="F216" r:id="rId21" display="https://podminky.urs.cz/item/CS_URS_2021_01/184911422"/>
    <hyperlink ref="F222" r:id="rId22" display="https://podminky.urs.cz/item/CS_URS_2021_01/185804311"/>
    <hyperlink ref="F225" r:id="rId23" display="https://podminky.urs.cz/item/CS_URS_2021_01/185851121"/>
    <hyperlink ref="F229" r:id="rId24" display="https://podminky.urs.cz/item/CS_URS_2021_01/185851129"/>
    <hyperlink ref="F235" r:id="rId25" display="https://podminky.urs.cz/item/CS_URS_2021_01/321321116"/>
    <hyperlink ref="F239" r:id="rId26" display="https://podminky.urs.cz/item/CS_URS_2021_01/321351010"/>
    <hyperlink ref="F243" r:id="rId27" display="https://podminky.urs.cz/item/CS_URS_2021_01/321352010"/>
    <hyperlink ref="F248" r:id="rId28" display="https://podminky.urs.cz/item/CS_URS_2021_01/273313611"/>
    <hyperlink ref="F252" r:id="rId29" display="https://podminky.urs.cz/item/CS_URS_2021_01/273313911"/>
    <hyperlink ref="F256" r:id="rId30" display="https://podminky.urs.cz/item/CS_URS_2021_01/278361111"/>
    <hyperlink ref="F261" r:id="rId31" display="https://podminky.urs.cz/item/CS_URS_2021_01/564752113"/>
    <hyperlink ref="F268" r:id="rId32" display="https://podminky.urs.cz/item/CS_URS_2021_01/577134121"/>
    <hyperlink ref="F272" r:id="rId33" display="https://podminky.urs.cz/item/CS_URS_2021_01/573231111"/>
    <hyperlink ref="F275" r:id="rId34" display="https://podminky.urs.cz/item/CS_URS_2021_01/565155121"/>
    <hyperlink ref="F279" r:id="rId35" display="https://podminky.urs.cz/item/CS_URS_2021_01/564851111"/>
    <hyperlink ref="F282" r:id="rId36" display="https://podminky.urs.cz/item/CS_URS_2021_01/561021131"/>
    <hyperlink ref="F291" r:id="rId37" display="https://podminky.urs.cz/item/CS_URS_2021_01/916231213"/>
    <hyperlink ref="F295" r:id="rId38" display="https://podminky.urs.cz/item/CS_URS_2021_01/599141111"/>
    <hyperlink ref="F299" r:id="rId39" display="https://podminky.urs.cz/item/CS_URS_2021_01/569903311"/>
    <hyperlink ref="F303" r:id="rId40" display="https://podminky.urs.cz/item/CS_URS_2021_01/573312611"/>
    <hyperlink ref="F307" r:id="rId41" display="https://podminky.urs.cz/item/CS_URS_2021_01/596412313"/>
    <hyperlink ref="F313" r:id="rId42" display="https://podminky.urs.cz/item/CS_URS_2021_01/596841220"/>
    <hyperlink ref="F325" r:id="rId43" display="https://podminky.urs.cz/item/CS_URS_2021_01/998225111"/>
    <hyperlink ref="F331" r:id="rId44" display="https://podminky.urs.cz/item/CS_URS_2021_01/012103000"/>
    <hyperlink ref="F335" r:id="rId45" display="https://podminky.urs.cz/item/CS_URS_2021_01/013254000"/>
    <hyperlink ref="F339" r:id="rId46" display="https://podminky.urs.cz/item/CS_URS_2021_01/030001000"/>
    <hyperlink ref="F343" r:id="rId47" display="https://podminky.urs.cz/item/CS_URS_2021_01/034303000"/>
    <hyperlink ref="F347" r:id="rId48" display="https://podminky.urs.cz/item/CS_URS_2021_01/043134000"/>
    <hyperlink ref="F351" r:id="rId49" display="https://podminky.urs.cz/item/CS_URS_2021_01/011314000"/>
  </hyperlinks>
  <pageMargins left="0.39375" right="0.39375" top="0.39375" bottom="0.39375" header="0" footer="0"/>
  <pageSetup paperSize="9" orientation="portrait" blackAndWhite="1" fitToHeight="100"/>
  <headerFooter>
    <oddFooter>&amp;CStrana &amp;P z &amp;N</oddFooter>
  </headerFooter>
  <drawing r:id="rId50"/>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93</v>
      </c>
    </row>
    <row r="3" s="1" customFormat="1" ht="6.96" customHeight="1">
      <c r="B3" s="152"/>
      <c r="C3" s="153"/>
      <c r="D3" s="153"/>
      <c r="E3" s="153"/>
      <c r="F3" s="153"/>
      <c r="G3" s="153"/>
      <c r="H3" s="153"/>
      <c r="I3" s="153"/>
      <c r="J3" s="153"/>
      <c r="K3" s="153"/>
      <c r="L3" s="19"/>
      <c r="AT3" s="16" t="s">
        <v>87</v>
      </c>
    </row>
    <row r="4" s="1" customFormat="1" ht="24.96" customHeight="1">
      <c r="B4" s="19"/>
      <c r="D4" s="154" t="s">
        <v>106</v>
      </c>
      <c r="L4" s="19"/>
      <c r="M4" s="155" t="s">
        <v>10</v>
      </c>
      <c r="AT4" s="16" t="s">
        <v>4</v>
      </c>
    </row>
    <row r="5" s="1" customFormat="1" ht="6.96" customHeight="1">
      <c r="B5" s="19"/>
      <c r="L5" s="19"/>
    </row>
    <row r="6" s="1" customFormat="1" ht="12" customHeight="1">
      <c r="B6" s="19"/>
      <c r="D6" s="156" t="s">
        <v>16</v>
      </c>
      <c r="L6" s="19"/>
    </row>
    <row r="7" s="1" customFormat="1" ht="16.5" customHeight="1">
      <c r="B7" s="19"/>
      <c r="E7" s="157" t="str">
        <f>'Rekapitulace stavby'!K6</f>
        <v>Polní cesta PC10 - Horní Hynčina</v>
      </c>
      <c r="F7" s="156"/>
      <c r="G7" s="156"/>
      <c r="H7" s="156"/>
      <c r="L7" s="19"/>
    </row>
    <row r="8" s="2" customFormat="1" ht="12" customHeight="1">
      <c r="A8" s="39"/>
      <c r="B8" s="42"/>
      <c r="C8" s="39"/>
      <c r="D8" s="156" t="s">
        <v>107</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2"/>
      <c r="C9" s="39"/>
      <c r="D9" s="39"/>
      <c r="E9" s="158" t="s">
        <v>804</v>
      </c>
      <c r="F9" s="39"/>
      <c r="G9" s="39"/>
      <c r="H9" s="39"/>
      <c r="I9" s="39"/>
      <c r="J9" s="39"/>
      <c r="K9" s="39"/>
      <c r="L9" s="64"/>
      <c r="S9" s="39"/>
      <c r="T9" s="39"/>
      <c r="U9" s="39"/>
      <c r="V9" s="39"/>
      <c r="W9" s="39"/>
      <c r="X9" s="39"/>
      <c r="Y9" s="39"/>
      <c r="Z9" s="39"/>
      <c r="AA9" s="39"/>
      <c r="AB9" s="39"/>
      <c r="AC9" s="39"/>
      <c r="AD9" s="39"/>
      <c r="AE9" s="39"/>
    </row>
    <row r="10" s="2" customFormat="1">
      <c r="A10" s="39"/>
      <c r="B10" s="42"/>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2"/>
      <c r="C11" s="39"/>
      <c r="D11" s="156" t="s">
        <v>18</v>
      </c>
      <c r="E11" s="39"/>
      <c r="F11" s="159" t="s">
        <v>1</v>
      </c>
      <c r="G11" s="39"/>
      <c r="H11" s="39"/>
      <c r="I11" s="156" t="s">
        <v>19</v>
      </c>
      <c r="J11" s="159" t="s">
        <v>1</v>
      </c>
      <c r="K11" s="39"/>
      <c r="L11" s="64"/>
      <c r="S11" s="39"/>
      <c r="T11" s="39"/>
      <c r="U11" s="39"/>
      <c r="V11" s="39"/>
      <c r="W11" s="39"/>
      <c r="X11" s="39"/>
      <c r="Y11" s="39"/>
      <c r="Z11" s="39"/>
      <c r="AA11" s="39"/>
      <c r="AB11" s="39"/>
      <c r="AC11" s="39"/>
      <c r="AD11" s="39"/>
      <c r="AE11" s="39"/>
    </row>
    <row r="12" s="2" customFormat="1" ht="12" customHeight="1">
      <c r="A12" s="39"/>
      <c r="B12" s="42"/>
      <c r="C12" s="39"/>
      <c r="D12" s="156" t="s">
        <v>20</v>
      </c>
      <c r="E12" s="39"/>
      <c r="F12" s="159" t="s">
        <v>21</v>
      </c>
      <c r="G12" s="39"/>
      <c r="H12" s="39"/>
      <c r="I12" s="156" t="s">
        <v>22</v>
      </c>
      <c r="J12" s="160" t="str">
        <f>'Rekapitulace stavby'!AN8</f>
        <v>11. 3. 2021</v>
      </c>
      <c r="K12" s="39"/>
      <c r="L12" s="64"/>
      <c r="S12" s="39"/>
      <c r="T12" s="39"/>
      <c r="U12" s="39"/>
      <c r="V12" s="39"/>
      <c r="W12" s="39"/>
      <c r="X12" s="39"/>
      <c r="Y12" s="39"/>
      <c r="Z12" s="39"/>
      <c r="AA12" s="39"/>
      <c r="AB12" s="39"/>
      <c r="AC12" s="39"/>
      <c r="AD12" s="39"/>
      <c r="AE12" s="39"/>
    </row>
    <row r="13" s="2" customFormat="1" ht="10.8" customHeight="1">
      <c r="A13" s="39"/>
      <c r="B13" s="42"/>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2"/>
      <c r="C14" s="39"/>
      <c r="D14" s="156" t="s">
        <v>24</v>
      </c>
      <c r="E14" s="39"/>
      <c r="F14" s="39"/>
      <c r="G14" s="39"/>
      <c r="H14" s="39"/>
      <c r="I14" s="156" t="s">
        <v>25</v>
      </c>
      <c r="J14" s="159" t="s">
        <v>1</v>
      </c>
      <c r="K14" s="39"/>
      <c r="L14" s="64"/>
      <c r="S14" s="39"/>
      <c r="T14" s="39"/>
      <c r="U14" s="39"/>
      <c r="V14" s="39"/>
      <c r="W14" s="39"/>
      <c r="X14" s="39"/>
      <c r="Y14" s="39"/>
      <c r="Z14" s="39"/>
      <c r="AA14" s="39"/>
      <c r="AB14" s="39"/>
      <c r="AC14" s="39"/>
      <c r="AD14" s="39"/>
      <c r="AE14" s="39"/>
    </row>
    <row r="15" s="2" customFormat="1" ht="18" customHeight="1">
      <c r="A15" s="39"/>
      <c r="B15" s="42"/>
      <c r="C15" s="39"/>
      <c r="D15" s="39"/>
      <c r="E15" s="159" t="s">
        <v>26</v>
      </c>
      <c r="F15" s="39"/>
      <c r="G15" s="39"/>
      <c r="H15" s="39"/>
      <c r="I15" s="156" t="s">
        <v>27</v>
      </c>
      <c r="J15" s="159" t="s">
        <v>1</v>
      </c>
      <c r="K15" s="39"/>
      <c r="L15" s="64"/>
      <c r="S15" s="39"/>
      <c r="T15" s="39"/>
      <c r="U15" s="39"/>
      <c r="V15" s="39"/>
      <c r="W15" s="39"/>
      <c r="X15" s="39"/>
      <c r="Y15" s="39"/>
      <c r="Z15" s="39"/>
      <c r="AA15" s="39"/>
      <c r="AB15" s="39"/>
      <c r="AC15" s="39"/>
      <c r="AD15" s="39"/>
      <c r="AE15" s="39"/>
    </row>
    <row r="16" s="2" customFormat="1" ht="6.96" customHeight="1">
      <c r="A16" s="39"/>
      <c r="B16" s="42"/>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2"/>
      <c r="C17" s="39"/>
      <c r="D17" s="156" t="s">
        <v>28</v>
      </c>
      <c r="E17" s="39"/>
      <c r="F17" s="39"/>
      <c r="G17" s="39"/>
      <c r="H17" s="39"/>
      <c r="I17" s="156" t="s">
        <v>25</v>
      </c>
      <c r="J17" s="32"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2"/>
      <c r="C18" s="39"/>
      <c r="D18" s="39"/>
      <c r="E18" s="32" t="str">
        <f>'Rekapitulace stavby'!E14</f>
        <v>Vyplň údaj</v>
      </c>
      <c r="F18" s="159"/>
      <c r="G18" s="159"/>
      <c r="H18" s="159"/>
      <c r="I18" s="156" t="s">
        <v>27</v>
      </c>
      <c r="J18" s="32"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2"/>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2"/>
      <c r="C20" s="39"/>
      <c r="D20" s="156" t="s">
        <v>30</v>
      </c>
      <c r="E20" s="39"/>
      <c r="F20" s="39"/>
      <c r="G20" s="39"/>
      <c r="H20" s="39"/>
      <c r="I20" s="156" t="s">
        <v>25</v>
      </c>
      <c r="J20" s="159" t="s">
        <v>1</v>
      </c>
      <c r="K20" s="39"/>
      <c r="L20" s="64"/>
      <c r="S20" s="39"/>
      <c r="T20" s="39"/>
      <c r="U20" s="39"/>
      <c r="V20" s="39"/>
      <c r="W20" s="39"/>
      <c r="X20" s="39"/>
      <c r="Y20" s="39"/>
      <c r="Z20" s="39"/>
      <c r="AA20" s="39"/>
      <c r="AB20" s="39"/>
      <c r="AC20" s="39"/>
      <c r="AD20" s="39"/>
      <c r="AE20" s="39"/>
    </row>
    <row r="21" s="2" customFormat="1" ht="18" customHeight="1">
      <c r="A21" s="39"/>
      <c r="B21" s="42"/>
      <c r="C21" s="39"/>
      <c r="D21" s="39"/>
      <c r="E21" s="159" t="s">
        <v>31</v>
      </c>
      <c r="F21" s="39"/>
      <c r="G21" s="39"/>
      <c r="H21" s="39"/>
      <c r="I21" s="156" t="s">
        <v>27</v>
      </c>
      <c r="J21" s="159" t="s">
        <v>1</v>
      </c>
      <c r="K21" s="39"/>
      <c r="L21" s="64"/>
      <c r="S21" s="39"/>
      <c r="T21" s="39"/>
      <c r="U21" s="39"/>
      <c r="V21" s="39"/>
      <c r="W21" s="39"/>
      <c r="X21" s="39"/>
      <c r="Y21" s="39"/>
      <c r="Z21" s="39"/>
      <c r="AA21" s="39"/>
      <c r="AB21" s="39"/>
      <c r="AC21" s="39"/>
      <c r="AD21" s="39"/>
      <c r="AE21" s="39"/>
    </row>
    <row r="22" s="2" customFormat="1" ht="6.96" customHeight="1">
      <c r="A22" s="39"/>
      <c r="B22" s="42"/>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2"/>
      <c r="C23" s="39"/>
      <c r="D23" s="156" t="s">
        <v>33</v>
      </c>
      <c r="E23" s="39"/>
      <c r="F23" s="39"/>
      <c r="G23" s="39"/>
      <c r="H23" s="39"/>
      <c r="I23" s="156" t="s">
        <v>25</v>
      </c>
      <c r="J23" s="159" t="str">
        <f>IF('Rekapitulace stavby'!AN19="","",'Rekapitulace stavby'!AN19)</f>
        <v/>
      </c>
      <c r="K23" s="39"/>
      <c r="L23" s="64"/>
      <c r="S23" s="39"/>
      <c r="T23" s="39"/>
      <c r="U23" s="39"/>
      <c r="V23" s="39"/>
      <c r="W23" s="39"/>
      <c r="X23" s="39"/>
      <c r="Y23" s="39"/>
      <c r="Z23" s="39"/>
      <c r="AA23" s="39"/>
      <c r="AB23" s="39"/>
      <c r="AC23" s="39"/>
      <c r="AD23" s="39"/>
      <c r="AE23" s="39"/>
    </row>
    <row r="24" s="2" customFormat="1" ht="18" customHeight="1">
      <c r="A24" s="39"/>
      <c r="B24" s="42"/>
      <c r="C24" s="39"/>
      <c r="D24" s="39"/>
      <c r="E24" s="159" t="str">
        <f>IF('Rekapitulace stavby'!E20="","",'Rekapitulace stavby'!E20)</f>
        <v xml:space="preserve"> </v>
      </c>
      <c r="F24" s="39"/>
      <c r="G24" s="39"/>
      <c r="H24" s="39"/>
      <c r="I24" s="156" t="s">
        <v>27</v>
      </c>
      <c r="J24" s="159" t="str">
        <f>IF('Rekapitulace stavby'!AN20="","",'Rekapitulace stavby'!AN20)</f>
        <v/>
      </c>
      <c r="K24" s="39"/>
      <c r="L24" s="64"/>
      <c r="S24" s="39"/>
      <c r="T24" s="39"/>
      <c r="U24" s="39"/>
      <c r="V24" s="39"/>
      <c r="W24" s="39"/>
      <c r="X24" s="39"/>
      <c r="Y24" s="39"/>
      <c r="Z24" s="39"/>
      <c r="AA24" s="39"/>
      <c r="AB24" s="39"/>
      <c r="AC24" s="39"/>
      <c r="AD24" s="39"/>
      <c r="AE24" s="39"/>
    </row>
    <row r="25" s="2" customFormat="1" ht="6.96" customHeight="1">
      <c r="A25" s="39"/>
      <c r="B25" s="42"/>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2"/>
      <c r="C26" s="39"/>
      <c r="D26" s="156" t="s">
        <v>34</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61"/>
      <c r="B27" s="162"/>
      <c r="C27" s="161"/>
      <c r="D27" s="161"/>
      <c r="E27" s="163" t="s">
        <v>1</v>
      </c>
      <c r="F27" s="163"/>
      <c r="G27" s="163"/>
      <c r="H27" s="163"/>
      <c r="I27" s="161"/>
      <c r="J27" s="161"/>
      <c r="K27" s="161"/>
      <c r="L27" s="164"/>
      <c r="S27" s="161"/>
      <c r="T27" s="161"/>
      <c r="U27" s="161"/>
      <c r="V27" s="161"/>
      <c r="W27" s="161"/>
      <c r="X27" s="161"/>
      <c r="Y27" s="161"/>
      <c r="Z27" s="161"/>
      <c r="AA27" s="161"/>
      <c r="AB27" s="161"/>
      <c r="AC27" s="161"/>
      <c r="AD27" s="161"/>
      <c r="AE27" s="161"/>
    </row>
    <row r="28" s="2" customFormat="1" ht="6.96" customHeight="1">
      <c r="A28" s="39"/>
      <c r="B28" s="42"/>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2"/>
      <c r="C29" s="39"/>
      <c r="D29" s="165"/>
      <c r="E29" s="165"/>
      <c r="F29" s="165"/>
      <c r="G29" s="165"/>
      <c r="H29" s="165"/>
      <c r="I29" s="165"/>
      <c r="J29" s="165"/>
      <c r="K29" s="165"/>
      <c r="L29" s="64"/>
      <c r="S29" s="39"/>
      <c r="T29" s="39"/>
      <c r="U29" s="39"/>
      <c r="V29" s="39"/>
      <c r="W29" s="39"/>
      <c r="X29" s="39"/>
      <c r="Y29" s="39"/>
      <c r="Z29" s="39"/>
      <c r="AA29" s="39"/>
      <c r="AB29" s="39"/>
      <c r="AC29" s="39"/>
      <c r="AD29" s="39"/>
      <c r="AE29" s="39"/>
    </row>
    <row r="30" s="2" customFormat="1" ht="25.44" customHeight="1">
      <c r="A30" s="39"/>
      <c r="B30" s="42"/>
      <c r="C30" s="39"/>
      <c r="D30" s="166" t="s">
        <v>37</v>
      </c>
      <c r="E30" s="39"/>
      <c r="F30" s="39"/>
      <c r="G30" s="39"/>
      <c r="H30" s="39"/>
      <c r="I30" s="39"/>
      <c r="J30" s="167">
        <f>ROUND(J122, 2)</f>
        <v>0</v>
      </c>
      <c r="K30" s="39"/>
      <c r="L30" s="64"/>
      <c r="S30" s="39"/>
      <c r="T30" s="39"/>
      <c r="U30" s="39"/>
      <c r="V30" s="39"/>
      <c r="W30" s="39"/>
      <c r="X30" s="39"/>
      <c r="Y30" s="39"/>
      <c r="Z30" s="39"/>
      <c r="AA30" s="39"/>
      <c r="AB30" s="39"/>
      <c r="AC30" s="39"/>
      <c r="AD30" s="39"/>
      <c r="AE30" s="39"/>
    </row>
    <row r="31" s="2" customFormat="1" ht="6.96" customHeight="1">
      <c r="A31" s="39"/>
      <c r="B31" s="42"/>
      <c r="C31" s="39"/>
      <c r="D31" s="165"/>
      <c r="E31" s="165"/>
      <c r="F31" s="165"/>
      <c r="G31" s="165"/>
      <c r="H31" s="165"/>
      <c r="I31" s="165"/>
      <c r="J31" s="165"/>
      <c r="K31" s="165"/>
      <c r="L31" s="64"/>
      <c r="S31" s="39"/>
      <c r="T31" s="39"/>
      <c r="U31" s="39"/>
      <c r="V31" s="39"/>
      <c r="W31" s="39"/>
      <c r="X31" s="39"/>
      <c r="Y31" s="39"/>
      <c r="Z31" s="39"/>
      <c r="AA31" s="39"/>
      <c r="AB31" s="39"/>
      <c r="AC31" s="39"/>
      <c r="AD31" s="39"/>
      <c r="AE31" s="39"/>
    </row>
    <row r="32" s="2" customFormat="1" ht="14.4" customHeight="1">
      <c r="A32" s="39"/>
      <c r="B32" s="42"/>
      <c r="C32" s="39"/>
      <c r="D32" s="39"/>
      <c r="E32" s="39"/>
      <c r="F32" s="168" t="s">
        <v>39</v>
      </c>
      <c r="G32" s="39"/>
      <c r="H32" s="39"/>
      <c r="I32" s="168" t="s">
        <v>38</v>
      </c>
      <c r="J32" s="168" t="s">
        <v>40</v>
      </c>
      <c r="K32" s="39"/>
      <c r="L32" s="64"/>
      <c r="S32" s="39"/>
      <c r="T32" s="39"/>
      <c r="U32" s="39"/>
      <c r="V32" s="39"/>
      <c r="W32" s="39"/>
      <c r="X32" s="39"/>
      <c r="Y32" s="39"/>
      <c r="Z32" s="39"/>
      <c r="AA32" s="39"/>
      <c r="AB32" s="39"/>
      <c r="AC32" s="39"/>
      <c r="AD32" s="39"/>
      <c r="AE32" s="39"/>
    </row>
    <row r="33" s="2" customFormat="1" ht="14.4" customHeight="1">
      <c r="A33" s="39"/>
      <c r="B33" s="42"/>
      <c r="C33" s="39"/>
      <c r="D33" s="169" t="s">
        <v>41</v>
      </c>
      <c r="E33" s="156" t="s">
        <v>42</v>
      </c>
      <c r="F33" s="170">
        <f>ROUND((SUM(BE122:BE384)),  2)</f>
        <v>0</v>
      </c>
      <c r="G33" s="39"/>
      <c r="H33" s="39"/>
      <c r="I33" s="171">
        <v>0.20999999999999999</v>
      </c>
      <c r="J33" s="170">
        <f>ROUND(((SUM(BE122:BE384))*I33),  2)</f>
        <v>0</v>
      </c>
      <c r="K33" s="39"/>
      <c r="L33" s="64"/>
      <c r="S33" s="39"/>
      <c r="T33" s="39"/>
      <c r="U33" s="39"/>
      <c r="V33" s="39"/>
      <c r="W33" s="39"/>
      <c r="X33" s="39"/>
      <c r="Y33" s="39"/>
      <c r="Z33" s="39"/>
      <c r="AA33" s="39"/>
      <c r="AB33" s="39"/>
      <c r="AC33" s="39"/>
      <c r="AD33" s="39"/>
      <c r="AE33" s="39"/>
    </row>
    <row r="34" s="2" customFormat="1" ht="14.4" customHeight="1">
      <c r="A34" s="39"/>
      <c r="B34" s="42"/>
      <c r="C34" s="39"/>
      <c r="D34" s="39"/>
      <c r="E34" s="156" t="s">
        <v>43</v>
      </c>
      <c r="F34" s="170">
        <f>ROUND((SUM(BF122:BF384)),  2)</f>
        <v>0</v>
      </c>
      <c r="G34" s="39"/>
      <c r="H34" s="39"/>
      <c r="I34" s="171">
        <v>0.14999999999999999</v>
      </c>
      <c r="J34" s="170">
        <f>ROUND(((SUM(BF122:BF384))*I34),  2)</f>
        <v>0</v>
      </c>
      <c r="K34" s="39"/>
      <c r="L34" s="64"/>
      <c r="S34" s="39"/>
      <c r="T34" s="39"/>
      <c r="U34" s="39"/>
      <c r="V34" s="39"/>
      <c r="W34" s="39"/>
      <c r="X34" s="39"/>
      <c r="Y34" s="39"/>
      <c r="Z34" s="39"/>
      <c r="AA34" s="39"/>
      <c r="AB34" s="39"/>
      <c r="AC34" s="39"/>
      <c r="AD34" s="39"/>
      <c r="AE34" s="39"/>
    </row>
    <row r="35" hidden="1" s="2" customFormat="1" ht="14.4" customHeight="1">
      <c r="A35" s="39"/>
      <c r="B35" s="42"/>
      <c r="C35" s="39"/>
      <c r="D35" s="39"/>
      <c r="E35" s="156" t="s">
        <v>44</v>
      </c>
      <c r="F35" s="170">
        <f>ROUND((SUM(BG122:BG384)),  2)</f>
        <v>0</v>
      </c>
      <c r="G35" s="39"/>
      <c r="H35" s="39"/>
      <c r="I35" s="171">
        <v>0.20999999999999999</v>
      </c>
      <c r="J35" s="170">
        <f>0</f>
        <v>0</v>
      </c>
      <c r="K35" s="39"/>
      <c r="L35" s="64"/>
      <c r="S35" s="39"/>
      <c r="T35" s="39"/>
      <c r="U35" s="39"/>
      <c r="V35" s="39"/>
      <c r="W35" s="39"/>
      <c r="X35" s="39"/>
      <c r="Y35" s="39"/>
      <c r="Z35" s="39"/>
      <c r="AA35" s="39"/>
      <c r="AB35" s="39"/>
      <c r="AC35" s="39"/>
      <c r="AD35" s="39"/>
      <c r="AE35" s="39"/>
    </row>
    <row r="36" hidden="1" s="2" customFormat="1" ht="14.4" customHeight="1">
      <c r="A36" s="39"/>
      <c r="B36" s="42"/>
      <c r="C36" s="39"/>
      <c r="D36" s="39"/>
      <c r="E36" s="156" t="s">
        <v>45</v>
      </c>
      <c r="F36" s="170">
        <f>ROUND((SUM(BH122:BH384)),  2)</f>
        <v>0</v>
      </c>
      <c r="G36" s="39"/>
      <c r="H36" s="39"/>
      <c r="I36" s="171">
        <v>0.14999999999999999</v>
      </c>
      <c r="J36" s="170">
        <f>0</f>
        <v>0</v>
      </c>
      <c r="K36" s="39"/>
      <c r="L36" s="64"/>
      <c r="S36" s="39"/>
      <c r="T36" s="39"/>
      <c r="U36" s="39"/>
      <c r="V36" s="39"/>
      <c r="W36" s="39"/>
      <c r="X36" s="39"/>
      <c r="Y36" s="39"/>
      <c r="Z36" s="39"/>
      <c r="AA36" s="39"/>
      <c r="AB36" s="39"/>
      <c r="AC36" s="39"/>
      <c r="AD36" s="39"/>
      <c r="AE36" s="39"/>
    </row>
    <row r="37" hidden="1" s="2" customFormat="1" ht="14.4" customHeight="1">
      <c r="A37" s="39"/>
      <c r="B37" s="42"/>
      <c r="C37" s="39"/>
      <c r="D37" s="39"/>
      <c r="E37" s="156" t="s">
        <v>46</v>
      </c>
      <c r="F37" s="170">
        <f>ROUND((SUM(BI122:BI384)),  2)</f>
        <v>0</v>
      </c>
      <c r="G37" s="39"/>
      <c r="H37" s="39"/>
      <c r="I37" s="171">
        <v>0</v>
      </c>
      <c r="J37" s="170">
        <f>0</f>
        <v>0</v>
      </c>
      <c r="K37" s="39"/>
      <c r="L37" s="64"/>
      <c r="S37" s="39"/>
      <c r="T37" s="39"/>
      <c r="U37" s="39"/>
      <c r="V37" s="39"/>
      <c r="W37" s="39"/>
      <c r="X37" s="39"/>
      <c r="Y37" s="39"/>
      <c r="Z37" s="39"/>
      <c r="AA37" s="39"/>
      <c r="AB37" s="39"/>
      <c r="AC37" s="39"/>
      <c r="AD37" s="39"/>
      <c r="AE37" s="39"/>
    </row>
    <row r="38" s="2" customFormat="1" ht="6.96" customHeight="1">
      <c r="A38" s="39"/>
      <c r="B38" s="42"/>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2"/>
      <c r="C39" s="172"/>
      <c r="D39" s="173" t="s">
        <v>47</v>
      </c>
      <c r="E39" s="174"/>
      <c r="F39" s="174"/>
      <c r="G39" s="175" t="s">
        <v>48</v>
      </c>
      <c r="H39" s="176" t="s">
        <v>49</v>
      </c>
      <c r="I39" s="174"/>
      <c r="J39" s="177">
        <f>SUM(J30:J37)</f>
        <v>0</v>
      </c>
      <c r="K39" s="178"/>
      <c r="L39" s="64"/>
      <c r="S39" s="39"/>
      <c r="T39" s="39"/>
      <c r="U39" s="39"/>
      <c r="V39" s="39"/>
      <c r="W39" s="39"/>
      <c r="X39" s="39"/>
      <c r="Y39" s="39"/>
      <c r="Z39" s="39"/>
      <c r="AA39" s="39"/>
      <c r="AB39" s="39"/>
      <c r="AC39" s="39"/>
      <c r="AD39" s="39"/>
      <c r="AE39" s="39"/>
    </row>
    <row r="40" s="2" customFormat="1" ht="14.4" customHeight="1">
      <c r="A40" s="39"/>
      <c r="B40" s="42"/>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19"/>
      <c r="L41" s="19"/>
    </row>
    <row r="42" s="1" customFormat="1" ht="14.4" customHeight="1">
      <c r="B42" s="19"/>
      <c r="L42" s="19"/>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4"/>
      <c r="D50" s="179" t="s">
        <v>50</v>
      </c>
      <c r="E50" s="180"/>
      <c r="F50" s="180"/>
      <c r="G50" s="179" t="s">
        <v>51</v>
      </c>
      <c r="H50" s="180"/>
      <c r="I50" s="180"/>
      <c r="J50" s="180"/>
      <c r="K50" s="180"/>
      <c r="L50" s="64"/>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9"/>
      <c r="B61" s="42"/>
      <c r="C61" s="39"/>
      <c r="D61" s="181" t="s">
        <v>52</v>
      </c>
      <c r="E61" s="182"/>
      <c r="F61" s="183" t="s">
        <v>53</v>
      </c>
      <c r="G61" s="181" t="s">
        <v>52</v>
      </c>
      <c r="H61" s="182"/>
      <c r="I61" s="182"/>
      <c r="J61" s="184" t="s">
        <v>53</v>
      </c>
      <c r="K61" s="182"/>
      <c r="L61" s="64"/>
      <c r="S61" s="39"/>
      <c r="T61" s="39"/>
      <c r="U61" s="39"/>
      <c r="V61" s="39"/>
      <c r="W61" s="39"/>
      <c r="X61" s="39"/>
      <c r="Y61" s="39"/>
      <c r="Z61" s="39"/>
      <c r="AA61" s="39"/>
      <c r="AB61" s="39"/>
      <c r="AC61" s="39"/>
      <c r="AD61" s="39"/>
      <c r="AE61" s="39"/>
    </row>
    <row r="62">
      <c r="B62" s="19"/>
      <c r="L62" s="19"/>
    </row>
    <row r="63">
      <c r="B63" s="19"/>
      <c r="L63" s="19"/>
    </row>
    <row r="64">
      <c r="B64" s="19"/>
      <c r="L64" s="19"/>
    </row>
    <row r="65" s="2" customFormat="1">
      <c r="A65" s="39"/>
      <c r="B65" s="42"/>
      <c r="C65" s="39"/>
      <c r="D65" s="179" t="s">
        <v>54</v>
      </c>
      <c r="E65" s="185"/>
      <c r="F65" s="185"/>
      <c r="G65" s="179" t="s">
        <v>55</v>
      </c>
      <c r="H65" s="185"/>
      <c r="I65" s="185"/>
      <c r="J65" s="185"/>
      <c r="K65" s="185"/>
      <c r="L65" s="64"/>
      <c r="S65" s="39"/>
      <c r="T65" s="39"/>
      <c r="U65" s="39"/>
      <c r="V65" s="39"/>
      <c r="W65" s="39"/>
      <c r="X65" s="39"/>
      <c r="Y65" s="39"/>
      <c r="Z65" s="39"/>
      <c r="AA65" s="39"/>
      <c r="AB65" s="39"/>
      <c r="AC65" s="39"/>
      <c r="AD65" s="39"/>
      <c r="AE65" s="39"/>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9"/>
      <c r="B76" s="42"/>
      <c r="C76" s="39"/>
      <c r="D76" s="181" t="s">
        <v>52</v>
      </c>
      <c r="E76" s="182"/>
      <c r="F76" s="183" t="s">
        <v>53</v>
      </c>
      <c r="G76" s="181" t="s">
        <v>52</v>
      </c>
      <c r="H76" s="182"/>
      <c r="I76" s="182"/>
      <c r="J76" s="184" t="s">
        <v>53</v>
      </c>
      <c r="K76" s="182"/>
      <c r="L76" s="64"/>
      <c r="S76" s="39"/>
      <c r="T76" s="39"/>
      <c r="U76" s="39"/>
      <c r="V76" s="39"/>
      <c r="W76" s="39"/>
      <c r="X76" s="39"/>
      <c r="Y76" s="39"/>
      <c r="Z76" s="39"/>
      <c r="AA76" s="39"/>
      <c r="AB76" s="39"/>
      <c r="AC76" s="39"/>
      <c r="AD76" s="39"/>
      <c r="AE76" s="39"/>
    </row>
    <row r="77" s="2" customFormat="1" ht="14.4" customHeight="1">
      <c r="A77" s="39"/>
      <c r="B77" s="186"/>
      <c r="C77" s="187"/>
      <c r="D77" s="187"/>
      <c r="E77" s="187"/>
      <c r="F77" s="187"/>
      <c r="G77" s="187"/>
      <c r="H77" s="187"/>
      <c r="I77" s="187"/>
      <c r="J77" s="187"/>
      <c r="K77" s="187"/>
      <c r="L77" s="64"/>
      <c r="S77" s="39"/>
      <c r="T77" s="39"/>
      <c r="U77" s="39"/>
      <c r="V77" s="39"/>
      <c r="W77" s="39"/>
      <c r="X77" s="39"/>
      <c r="Y77" s="39"/>
      <c r="Z77" s="39"/>
      <c r="AA77" s="39"/>
      <c r="AB77" s="39"/>
      <c r="AC77" s="39"/>
      <c r="AD77" s="39"/>
      <c r="AE77" s="39"/>
    </row>
    <row r="81" hidden="1" s="2" customFormat="1" ht="6.96" customHeight="1">
      <c r="A81" s="39"/>
      <c r="B81" s="188"/>
      <c r="C81" s="189"/>
      <c r="D81" s="189"/>
      <c r="E81" s="189"/>
      <c r="F81" s="189"/>
      <c r="G81" s="189"/>
      <c r="H81" s="189"/>
      <c r="I81" s="189"/>
      <c r="J81" s="189"/>
      <c r="K81" s="189"/>
      <c r="L81" s="64"/>
      <c r="S81" s="39"/>
      <c r="T81" s="39"/>
      <c r="U81" s="39"/>
      <c r="V81" s="39"/>
      <c r="W81" s="39"/>
      <c r="X81" s="39"/>
      <c r="Y81" s="39"/>
      <c r="Z81" s="39"/>
      <c r="AA81" s="39"/>
      <c r="AB81" s="39"/>
      <c r="AC81" s="39"/>
      <c r="AD81" s="39"/>
      <c r="AE81" s="39"/>
    </row>
    <row r="82" hidden="1" s="2" customFormat="1" ht="24.96" customHeight="1">
      <c r="A82" s="39"/>
      <c r="B82" s="40"/>
      <c r="C82" s="22" t="s">
        <v>109</v>
      </c>
      <c r="D82" s="41"/>
      <c r="E82" s="41"/>
      <c r="F82" s="41"/>
      <c r="G82" s="41"/>
      <c r="H82" s="41"/>
      <c r="I82" s="41"/>
      <c r="J82" s="41"/>
      <c r="K82" s="41"/>
      <c r="L82" s="64"/>
      <c r="S82" s="39"/>
      <c r="T82" s="39"/>
      <c r="U82" s="39"/>
      <c r="V82" s="39"/>
      <c r="W82" s="39"/>
      <c r="X82" s="39"/>
      <c r="Y82" s="39"/>
      <c r="Z82" s="39"/>
      <c r="AA82" s="39"/>
      <c r="AB82" s="39"/>
      <c r="AC82" s="39"/>
      <c r="AD82" s="39"/>
      <c r="AE82" s="39"/>
    </row>
    <row r="83" hidden="1"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hidden="1" s="2" customFormat="1" ht="12" customHeight="1">
      <c r="A84" s="39"/>
      <c r="B84" s="40"/>
      <c r="C84" s="31" t="s">
        <v>16</v>
      </c>
      <c r="D84" s="41"/>
      <c r="E84" s="41"/>
      <c r="F84" s="41"/>
      <c r="G84" s="41"/>
      <c r="H84" s="41"/>
      <c r="I84" s="41"/>
      <c r="J84" s="41"/>
      <c r="K84" s="41"/>
      <c r="L84" s="64"/>
      <c r="S84" s="39"/>
      <c r="T84" s="39"/>
      <c r="U84" s="39"/>
      <c r="V84" s="39"/>
      <c r="W84" s="39"/>
      <c r="X84" s="39"/>
      <c r="Y84" s="39"/>
      <c r="Z84" s="39"/>
      <c r="AA84" s="39"/>
      <c r="AB84" s="39"/>
      <c r="AC84" s="39"/>
      <c r="AD84" s="39"/>
      <c r="AE84" s="39"/>
    </row>
    <row r="85" hidden="1" s="2" customFormat="1" ht="16.5" customHeight="1">
      <c r="A85" s="39"/>
      <c r="B85" s="40"/>
      <c r="C85" s="41"/>
      <c r="D85" s="41"/>
      <c r="E85" s="190" t="str">
        <f>E7</f>
        <v>Polní cesta PC10 - Horní Hynčina</v>
      </c>
      <c r="F85" s="31"/>
      <c r="G85" s="31"/>
      <c r="H85" s="31"/>
      <c r="I85" s="41"/>
      <c r="J85" s="41"/>
      <c r="K85" s="41"/>
      <c r="L85" s="64"/>
      <c r="S85" s="39"/>
      <c r="T85" s="39"/>
      <c r="U85" s="39"/>
      <c r="V85" s="39"/>
      <c r="W85" s="39"/>
      <c r="X85" s="39"/>
      <c r="Y85" s="39"/>
      <c r="Z85" s="39"/>
      <c r="AA85" s="39"/>
      <c r="AB85" s="39"/>
      <c r="AC85" s="39"/>
      <c r="AD85" s="39"/>
      <c r="AE85" s="39"/>
    </row>
    <row r="86" hidden="1" s="2" customFormat="1" ht="12" customHeight="1">
      <c r="A86" s="39"/>
      <c r="B86" s="40"/>
      <c r="C86" s="31" t="s">
        <v>107</v>
      </c>
      <c r="D86" s="41"/>
      <c r="E86" s="41"/>
      <c r="F86" s="41"/>
      <c r="G86" s="41"/>
      <c r="H86" s="41"/>
      <c r="I86" s="41"/>
      <c r="J86" s="41"/>
      <c r="K86" s="41"/>
      <c r="L86" s="64"/>
      <c r="S86" s="39"/>
      <c r="T86" s="39"/>
      <c r="U86" s="39"/>
      <c r="V86" s="39"/>
      <c r="W86" s="39"/>
      <c r="X86" s="39"/>
      <c r="Y86" s="39"/>
      <c r="Z86" s="39"/>
      <c r="AA86" s="39"/>
      <c r="AB86" s="39"/>
      <c r="AC86" s="39"/>
      <c r="AD86" s="39"/>
      <c r="AE86" s="39"/>
    </row>
    <row r="87" hidden="1" s="2" customFormat="1" ht="16.5" customHeight="1">
      <c r="A87" s="39"/>
      <c r="B87" s="40"/>
      <c r="C87" s="41"/>
      <c r="D87" s="41"/>
      <c r="E87" s="77" t="str">
        <f>E9</f>
        <v>03 - Polní cesta PC10-SO-03</v>
      </c>
      <c r="F87" s="41"/>
      <c r="G87" s="41"/>
      <c r="H87" s="41"/>
      <c r="I87" s="41"/>
      <c r="J87" s="41"/>
      <c r="K87" s="41"/>
      <c r="L87" s="64"/>
      <c r="S87" s="39"/>
      <c r="T87" s="39"/>
      <c r="U87" s="39"/>
      <c r="V87" s="39"/>
      <c r="W87" s="39"/>
      <c r="X87" s="39"/>
      <c r="Y87" s="39"/>
      <c r="Z87" s="39"/>
      <c r="AA87" s="39"/>
      <c r="AB87" s="39"/>
      <c r="AC87" s="39"/>
      <c r="AD87" s="39"/>
      <c r="AE87" s="39"/>
    </row>
    <row r="88" hidden="1"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hidden="1" s="2" customFormat="1" ht="12" customHeight="1">
      <c r="A89" s="39"/>
      <c r="B89" s="40"/>
      <c r="C89" s="31" t="s">
        <v>20</v>
      </c>
      <c r="D89" s="41"/>
      <c r="E89" s="41"/>
      <c r="F89" s="26" t="str">
        <f>F12</f>
        <v xml:space="preserve"> </v>
      </c>
      <c r="G89" s="41"/>
      <c r="H89" s="41"/>
      <c r="I89" s="31" t="s">
        <v>22</v>
      </c>
      <c r="J89" s="80" t="str">
        <f>IF(J12="","",J12)</f>
        <v>11. 3. 2021</v>
      </c>
      <c r="K89" s="41"/>
      <c r="L89" s="64"/>
      <c r="S89" s="39"/>
      <c r="T89" s="39"/>
      <c r="U89" s="39"/>
      <c r="V89" s="39"/>
      <c r="W89" s="39"/>
      <c r="X89" s="39"/>
      <c r="Y89" s="39"/>
      <c r="Z89" s="39"/>
      <c r="AA89" s="39"/>
      <c r="AB89" s="39"/>
      <c r="AC89" s="39"/>
      <c r="AD89" s="39"/>
      <c r="AE89" s="39"/>
    </row>
    <row r="90" hidden="1"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hidden="1" s="2" customFormat="1" ht="15.15" customHeight="1">
      <c r="A91" s="39"/>
      <c r="B91" s="40"/>
      <c r="C91" s="31" t="s">
        <v>24</v>
      </c>
      <c r="D91" s="41"/>
      <c r="E91" s="41"/>
      <c r="F91" s="26" t="str">
        <f>E15</f>
        <v>SPÚ, pobočka Svitavy</v>
      </c>
      <c r="G91" s="41"/>
      <c r="H91" s="41"/>
      <c r="I91" s="31" t="s">
        <v>30</v>
      </c>
      <c r="J91" s="35" t="str">
        <f>E21</f>
        <v>Agroprojekt PSO</v>
      </c>
      <c r="K91" s="41"/>
      <c r="L91" s="64"/>
      <c r="S91" s="39"/>
      <c r="T91" s="39"/>
      <c r="U91" s="39"/>
      <c r="V91" s="39"/>
      <c r="W91" s="39"/>
      <c r="X91" s="39"/>
      <c r="Y91" s="39"/>
      <c r="Z91" s="39"/>
      <c r="AA91" s="39"/>
      <c r="AB91" s="39"/>
      <c r="AC91" s="39"/>
      <c r="AD91" s="39"/>
      <c r="AE91" s="39"/>
    </row>
    <row r="92" hidden="1" s="2" customFormat="1" ht="15.15" customHeight="1">
      <c r="A92" s="39"/>
      <c r="B92" s="40"/>
      <c r="C92" s="31" t="s">
        <v>28</v>
      </c>
      <c r="D92" s="41"/>
      <c r="E92" s="41"/>
      <c r="F92" s="26" t="str">
        <f>IF(E18="","",E18)</f>
        <v>Vyplň údaj</v>
      </c>
      <c r="G92" s="41"/>
      <c r="H92" s="41"/>
      <c r="I92" s="31" t="s">
        <v>33</v>
      </c>
      <c r="J92" s="35" t="str">
        <f>E24</f>
        <v xml:space="preserve"> </v>
      </c>
      <c r="K92" s="41"/>
      <c r="L92" s="64"/>
      <c r="S92" s="39"/>
      <c r="T92" s="39"/>
      <c r="U92" s="39"/>
      <c r="V92" s="39"/>
      <c r="W92" s="39"/>
      <c r="X92" s="39"/>
      <c r="Y92" s="39"/>
      <c r="Z92" s="39"/>
      <c r="AA92" s="39"/>
      <c r="AB92" s="39"/>
      <c r="AC92" s="39"/>
      <c r="AD92" s="39"/>
      <c r="AE92" s="39"/>
    </row>
    <row r="93" hidden="1"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hidden="1" s="2" customFormat="1" ht="29.28" customHeight="1">
      <c r="A94" s="39"/>
      <c r="B94" s="40"/>
      <c r="C94" s="191" t="s">
        <v>110</v>
      </c>
      <c r="D94" s="150"/>
      <c r="E94" s="150"/>
      <c r="F94" s="150"/>
      <c r="G94" s="150"/>
      <c r="H94" s="150"/>
      <c r="I94" s="150"/>
      <c r="J94" s="192" t="s">
        <v>111</v>
      </c>
      <c r="K94" s="150"/>
      <c r="L94" s="64"/>
      <c r="S94" s="39"/>
      <c r="T94" s="39"/>
      <c r="U94" s="39"/>
      <c r="V94" s="39"/>
      <c r="W94" s="39"/>
      <c r="X94" s="39"/>
      <c r="Y94" s="39"/>
      <c r="Z94" s="39"/>
      <c r="AA94" s="39"/>
      <c r="AB94" s="39"/>
      <c r="AC94" s="39"/>
      <c r="AD94" s="39"/>
      <c r="AE94" s="39"/>
    </row>
    <row r="95" hidden="1"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hidden="1" s="2" customFormat="1" ht="22.8" customHeight="1">
      <c r="A96" s="39"/>
      <c r="B96" s="40"/>
      <c r="C96" s="193" t="s">
        <v>112</v>
      </c>
      <c r="D96" s="41"/>
      <c r="E96" s="41"/>
      <c r="F96" s="41"/>
      <c r="G96" s="41"/>
      <c r="H96" s="41"/>
      <c r="I96" s="41"/>
      <c r="J96" s="111">
        <f>J122</f>
        <v>0</v>
      </c>
      <c r="K96" s="41"/>
      <c r="L96" s="64"/>
      <c r="S96" s="39"/>
      <c r="T96" s="39"/>
      <c r="U96" s="39"/>
      <c r="V96" s="39"/>
      <c r="W96" s="39"/>
      <c r="X96" s="39"/>
      <c r="Y96" s="39"/>
      <c r="Z96" s="39"/>
      <c r="AA96" s="39"/>
      <c r="AB96" s="39"/>
      <c r="AC96" s="39"/>
      <c r="AD96" s="39"/>
      <c r="AE96" s="39"/>
      <c r="AU96" s="16" t="s">
        <v>113</v>
      </c>
    </row>
    <row r="97" hidden="1" s="9" customFormat="1" ht="24.96" customHeight="1">
      <c r="A97" s="9"/>
      <c r="B97" s="194"/>
      <c r="C97" s="195"/>
      <c r="D97" s="196" t="s">
        <v>114</v>
      </c>
      <c r="E97" s="197"/>
      <c r="F97" s="197"/>
      <c r="G97" s="197"/>
      <c r="H97" s="197"/>
      <c r="I97" s="197"/>
      <c r="J97" s="198">
        <f>J123</f>
        <v>0</v>
      </c>
      <c r="K97" s="195"/>
      <c r="L97" s="199"/>
      <c r="S97" s="9"/>
      <c r="T97" s="9"/>
      <c r="U97" s="9"/>
      <c r="V97" s="9"/>
      <c r="W97" s="9"/>
      <c r="X97" s="9"/>
      <c r="Y97" s="9"/>
      <c r="Z97" s="9"/>
      <c r="AA97" s="9"/>
      <c r="AB97" s="9"/>
      <c r="AC97" s="9"/>
      <c r="AD97" s="9"/>
      <c r="AE97" s="9"/>
    </row>
    <row r="98" hidden="1" s="9" customFormat="1" ht="24.96" customHeight="1">
      <c r="A98" s="9"/>
      <c r="B98" s="194"/>
      <c r="C98" s="195"/>
      <c r="D98" s="196" t="s">
        <v>115</v>
      </c>
      <c r="E98" s="197"/>
      <c r="F98" s="197"/>
      <c r="G98" s="197"/>
      <c r="H98" s="197"/>
      <c r="I98" s="197"/>
      <c r="J98" s="198">
        <f>J237</f>
        <v>0</v>
      </c>
      <c r="K98" s="195"/>
      <c r="L98" s="199"/>
      <c r="S98" s="9"/>
      <c r="T98" s="9"/>
      <c r="U98" s="9"/>
      <c r="V98" s="9"/>
      <c r="W98" s="9"/>
      <c r="X98" s="9"/>
      <c r="Y98" s="9"/>
      <c r="Z98" s="9"/>
      <c r="AA98" s="9"/>
      <c r="AB98" s="9"/>
      <c r="AC98" s="9"/>
      <c r="AD98" s="9"/>
      <c r="AE98" s="9"/>
    </row>
    <row r="99" hidden="1" s="10" customFormat="1" ht="19.92" customHeight="1">
      <c r="A99" s="10"/>
      <c r="B99" s="200"/>
      <c r="C99" s="201"/>
      <c r="D99" s="202" t="s">
        <v>670</v>
      </c>
      <c r="E99" s="203"/>
      <c r="F99" s="203"/>
      <c r="G99" s="203"/>
      <c r="H99" s="203"/>
      <c r="I99" s="203"/>
      <c r="J99" s="204">
        <f>J250</f>
        <v>0</v>
      </c>
      <c r="K99" s="201"/>
      <c r="L99" s="205"/>
      <c r="S99" s="10"/>
      <c r="T99" s="10"/>
      <c r="U99" s="10"/>
      <c r="V99" s="10"/>
      <c r="W99" s="10"/>
      <c r="X99" s="10"/>
      <c r="Y99" s="10"/>
      <c r="Z99" s="10"/>
      <c r="AA99" s="10"/>
      <c r="AB99" s="10"/>
      <c r="AC99" s="10"/>
      <c r="AD99" s="10"/>
      <c r="AE99" s="10"/>
    </row>
    <row r="100" hidden="1" s="9" customFormat="1" ht="24.96" customHeight="1">
      <c r="A100" s="9"/>
      <c r="B100" s="194"/>
      <c r="C100" s="195"/>
      <c r="D100" s="196" t="s">
        <v>117</v>
      </c>
      <c r="E100" s="197"/>
      <c r="F100" s="197"/>
      <c r="G100" s="197"/>
      <c r="H100" s="197"/>
      <c r="I100" s="197"/>
      <c r="J100" s="198">
        <f>J290</f>
        <v>0</v>
      </c>
      <c r="K100" s="195"/>
      <c r="L100" s="199"/>
      <c r="S100" s="9"/>
      <c r="T100" s="9"/>
      <c r="U100" s="9"/>
      <c r="V100" s="9"/>
      <c r="W100" s="9"/>
      <c r="X100" s="9"/>
      <c r="Y100" s="9"/>
      <c r="Z100" s="9"/>
      <c r="AA100" s="9"/>
      <c r="AB100" s="9"/>
      <c r="AC100" s="9"/>
      <c r="AD100" s="9"/>
      <c r="AE100" s="9"/>
    </row>
    <row r="101" hidden="1" s="9" customFormat="1" ht="24.96" customHeight="1">
      <c r="A101" s="9"/>
      <c r="B101" s="194"/>
      <c r="C101" s="195"/>
      <c r="D101" s="196" t="s">
        <v>672</v>
      </c>
      <c r="E101" s="197"/>
      <c r="F101" s="197"/>
      <c r="G101" s="197"/>
      <c r="H101" s="197"/>
      <c r="I101" s="197"/>
      <c r="J101" s="198">
        <f>J354</f>
        <v>0</v>
      </c>
      <c r="K101" s="195"/>
      <c r="L101" s="199"/>
      <c r="S101" s="9"/>
      <c r="T101" s="9"/>
      <c r="U101" s="9"/>
      <c r="V101" s="9"/>
      <c r="W101" s="9"/>
      <c r="X101" s="9"/>
      <c r="Y101" s="9"/>
      <c r="Z101" s="9"/>
      <c r="AA101" s="9"/>
      <c r="AB101" s="9"/>
      <c r="AC101" s="9"/>
      <c r="AD101" s="9"/>
      <c r="AE101" s="9"/>
    </row>
    <row r="102" hidden="1" s="9" customFormat="1" ht="24.96" customHeight="1">
      <c r="A102" s="9"/>
      <c r="B102" s="194"/>
      <c r="C102" s="195"/>
      <c r="D102" s="196" t="s">
        <v>121</v>
      </c>
      <c r="E102" s="197"/>
      <c r="F102" s="197"/>
      <c r="G102" s="197"/>
      <c r="H102" s="197"/>
      <c r="I102" s="197"/>
      <c r="J102" s="198">
        <f>J360</f>
        <v>0</v>
      </c>
      <c r="K102" s="195"/>
      <c r="L102" s="199"/>
      <c r="S102" s="9"/>
      <c r="T102" s="9"/>
      <c r="U102" s="9"/>
      <c r="V102" s="9"/>
      <c r="W102" s="9"/>
      <c r="X102" s="9"/>
      <c r="Y102" s="9"/>
      <c r="Z102" s="9"/>
      <c r="AA102" s="9"/>
      <c r="AB102" s="9"/>
      <c r="AC102" s="9"/>
      <c r="AD102" s="9"/>
      <c r="AE102" s="9"/>
    </row>
    <row r="103" hidden="1" s="2" customFormat="1" ht="21.84" customHeight="1">
      <c r="A103" s="39"/>
      <c r="B103" s="40"/>
      <c r="C103" s="41"/>
      <c r="D103" s="41"/>
      <c r="E103" s="41"/>
      <c r="F103" s="41"/>
      <c r="G103" s="41"/>
      <c r="H103" s="41"/>
      <c r="I103" s="41"/>
      <c r="J103" s="41"/>
      <c r="K103" s="41"/>
      <c r="L103" s="64"/>
      <c r="S103" s="39"/>
      <c r="T103" s="39"/>
      <c r="U103" s="39"/>
      <c r="V103" s="39"/>
      <c r="W103" s="39"/>
      <c r="X103" s="39"/>
      <c r="Y103" s="39"/>
      <c r="Z103" s="39"/>
      <c r="AA103" s="39"/>
      <c r="AB103" s="39"/>
      <c r="AC103" s="39"/>
      <c r="AD103" s="39"/>
      <c r="AE103" s="39"/>
    </row>
    <row r="104" hidden="1" s="2" customFormat="1" ht="6.96" customHeight="1">
      <c r="A104" s="39"/>
      <c r="B104" s="67"/>
      <c r="C104" s="68"/>
      <c r="D104" s="68"/>
      <c r="E104" s="68"/>
      <c r="F104" s="68"/>
      <c r="G104" s="68"/>
      <c r="H104" s="68"/>
      <c r="I104" s="68"/>
      <c r="J104" s="68"/>
      <c r="K104" s="68"/>
      <c r="L104" s="64"/>
      <c r="S104" s="39"/>
      <c r="T104" s="39"/>
      <c r="U104" s="39"/>
      <c r="V104" s="39"/>
      <c r="W104" s="39"/>
      <c r="X104" s="39"/>
      <c r="Y104" s="39"/>
      <c r="Z104" s="39"/>
      <c r="AA104" s="39"/>
      <c r="AB104" s="39"/>
      <c r="AC104" s="39"/>
      <c r="AD104" s="39"/>
      <c r="AE104" s="39"/>
    </row>
    <row r="105" hidden="1"/>
    <row r="106" hidden="1"/>
    <row r="107" hidden="1"/>
    <row r="108" s="2" customFormat="1" ht="6.96" customHeight="1">
      <c r="A108" s="39"/>
      <c r="B108" s="69"/>
      <c r="C108" s="70"/>
      <c r="D108" s="70"/>
      <c r="E108" s="70"/>
      <c r="F108" s="70"/>
      <c r="G108" s="70"/>
      <c r="H108" s="70"/>
      <c r="I108" s="70"/>
      <c r="J108" s="70"/>
      <c r="K108" s="70"/>
      <c r="L108" s="64"/>
      <c r="S108" s="39"/>
      <c r="T108" s="39"/>
      <c r="U108" s="39"/>
      <c r="V108" s="39"/>
      <c r="W108" s="39"/>
      <c r="X108" s="39"/>
      <c r="Y108" s="39"/>
      <c r="Z108" s="39"/>
      <c r="AA108" s="39"/>
      <c r="AB108" s="39"/>
      <c r="AC108" s="39"/>
      <c r="AD108" s="39"/>
      <c r="AE108" s="39"/>
    </row>
    <row r="109" s="2" customFormat="1" ht="24.96" customHeight="1">
      <c r="A109" s="39"/>
      <c r="B109" s="40"/>
      <c r="C109" s="22" t="s">
        <v>122</v>
      </c>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6.96" customHeight="1">
      <c r="A110" s="39"/>
      <c r="B110" s="40"/>
      <c r="C110" s="41"/>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12" customHeight="1">
      <c r="A111" s="39"/>
      <c r="B111" s="40"/>
      <c r="C111" s="31" t="s">
        <v>16</v>
      </c>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16.5" customHeight="1">
      <c r="A112" s="39"/>
      <c r="B112" s="40"/>
      <c r="C112" s="41"/>
      <c r="D112" s="41"/>
      <c r="E112" s="190" t="str">
        <f>E7</f>
        <v>Polní cesta PC10 - Horní Hynčina</v>
      </c>
      <c r="F112" s="31"/>
      <c r="G112" s="31"/>
      <c r="H112" s="31"/>
      <c r="I112" s="41"/>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1" t="s">
        <v>107</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6.5" customHeight="1">
      <c r="A114" s="39"/>
      <c r="B114" s="40"/>
      <c r="C114" s="41"/>
      <c r="D114" s="41"/>
      <c r="E114" s="77" t="str">
        <f>E9</f>
        <v>03 - Polní cesta PC10-SO-03</v>
      </c>
      <c r="F114" s="41"/>
      <c r="G114" s="41"/>
      <c r="H114" s="41"/>
      <c r="I114" s="41"/>
      <c r="J114" s="41"/>
      <c r="K114" s="41"/>
      <c r="L114" s="64"/>
      <c r="S114" s="39"/>
      <c r="T114" s="39"/>
      <c r="U114" s="39"/>
      <c r="V114" s="39"/>
      <c r="W114" s="39"/>
      <c r="X114" s="39"/>
      <c r="Y114" s="39"/>
      <c r="Z114" s="39"/>
      <c r="AA114" s="39"/>
      <c r="AB114" s="39"/>
      <c r="AC114" s="39"/>
      <c r="AD114" s="39"/>
      <c r="AE114" s="39"/>
    </row>
    <row r="115" s="2" customFormat="1" ht="6.96" customHeight="1">
      <c r="A115" s="39"/>
      <c r="B115" s="40"/>
      <c r="C115" s="41"/>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1" t="s">
        <v>20</v>
      </c>
      <c r="D116" s="41"/>
      <c r="E116" s="41"/>
      <c r="F116" s="26" t="str">
        <f>F12</f>
        <v xml:space="preserve"> </v>
      </c>
      <c r="G116" s="41"/>
      <c r="H116" s="41"/>
      <c r="I116" s="31" t="s">
        <v>22</v>
      </c>
      <c r="J116" s="80" t="str">
        <f>IF(J12="","",J12)</f>
        <v>11. 3. 2021</v>
      </c>
      <c r="K116" s="41"/>
      <c r="L116" s="64"/>
      <c r="S116" s="39"/>
      <c r="T116" s="39"/>
      <c r="U116" s="39"/>
      <c r="V116" s="39"/>
      <c r="W116" s="39"/>
      <c r="X116" s="39"/>
      <c r="Y116" s="39"/>
      <c r="Z116" s="39"/>
      <c r="AA116" s="39"/>
      <c r="AB116" s="39"/>
      <c r="AC116" s="39"/>
      <c r="AD116" s="39"/>
      <c r="AE116" s="39"/>
    </row>
    <row r="117" s="2" customFormat="1" ht="6.96" customHeight="1">
      <c r="A117" s="39"/>
      <c r="B117" s="40"/>
      <c r="C117" s="41"/>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5.15" customHeight="1">
      <c r="A118" s="39"/>
      <c r="B118" s="40"/>
      <c r="C118" s="31" t="s">
        <v>24</v>
      </c>
      <c r="D118" s="41"/>
      <c r="E118" s="41"/>
      <c r="F118" s="26" t="str">
        <f>E15</f>
        <v>SPÚ, pobočka Svitavy</v>
      </c>
      <c r="G118" s="41"/>
      <c r="H118" s="41"/>
      <c r="I118" s="31" t="s">
        <v>30</v>
      </c>
      <c r="J118" s="35" t="str">
        <f>E21</f>
        <v>Agroprojekt PSO</v>
      </c>
      <c r="K118" s="41"/>
      <c r="L118" s="64"/>
      <c r="S118" s="39"/>
      <c r="T118" s="39"/>
      <c r="U118" s="39"/>
      <c r="V118" s="39"/>
      <c r="W118" s="39"/>
      <c r="X118" s="39"/>
      <c r="Y118" s="39"/>
      <c r="Z118" s="39"/>
      <c r="AA118" s="39"/>
      <c r="AB118" s="39"/>
      <c r="AC118" s="39"/>
      <c r="AD118" s="39"/>
      <c r="AE118" s="39"/>
    </row>
    <row r="119" s="2" customFormat="1" ht="15.15" customHeight="1">
      <c r="A119" s="39"/>
      <c r="B119" s="40"/>
      <c r="C119" s="31" t="s">
        <v>28</v>
      </c>
      <c r="D119" s="41"/>
      <c r="E119" s="41"/>
      <c r="F119" s="26" t="str">
        <f>IF(E18="","",E18)</f>
        <v>Vyplň údaj</v>
      </c>
      <c r="G119" s="41"/>
      <c r="H119" s="41"/>
      <c r="I119" s="31" t="s">
        <v>33</v>
      </c>
      <c r="J119" s="35" t="str">
        <f>E24</f>
        <v xml:space="preserve"> </v>
      </c>
      <c r="K119" s="41"/>
      <c r="L119" s="64"/>
      <c r="S119" s="39"/>
      <c r="T119" s="39"/>
      <c r="U119" s="39"/>
      <c r="V119" s="39"/>
      <c r="W119" s="39"/>
      <c r="X119" s="39"/>
      <c r="Y119" s="39"/>
      <c r="Z119" s="39"/>
      <c r="AA119" s="39"/>
      <c r="AB119" s="39"/>
      <c r="AC119" s="39"/>
      <c r="AD119" s="39"/>
      <c r="AE119" s="39"/>
    </row>
    <row r="120" s="2" customFormat="1" ht="10.32"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11" customFormat="1" ht="29.28" customHeight="1">
      <c r="A121" s="206"/>
      <c r="B121" s="207"/>
      <c r="C121" s="208" t="s">
        <v>123</v>
      </c>
      <c r="D121" s="209" t="s">
        <v>62</v>
      </c>
      <c r="E121" s="209" t="s">
        <v>58</v>
      </c>
      <c r="F121" s="209" t="s">
        <v>59</v>
      </c>
      <c r="G121" s="209" t="s">
        <v>124</v>
      </c>
      <c r="H121" s="209" t="s">
        <v>125</v>
      </c>
      <c r="I121" s="209" t="s">
        <v>126</v>
      </c>
      <c r="J121" s="210" t="s">
        <v>111</v>
      </c>
      <c r="K121" s="211" t="s">
        <v>127</v>
      </c>
      <c r="L121" s="212"/>
      <c r="M121" s="101" t="s">
        <v>1</v>
      </c>
      <c r="N121" s="102" t="s">
        <v>41</v>
      </c>
      <c r="O121" s="102" t="s">
        <v>128</v>
      </c>
      <c r="P121" s="102" t="s">
        <v>129</v>
      </c>
      <c r="Q121" s="102" t="s">
        <v>130</v>
      </c>
      <c r="R121" s="102" t="s">
        <v>131</v>
      </c>
      <c r="S121" s="102" t="s">
        <v>132</v>
      </c>
      <c r="T121" s="103" t="s">
        <v>133</v>
      </c>
      <c r="U121" s="206"/>
      <c r="V121" s="206"/>
      <c r="W121" s="206"/>
      <c r="X121" s="206"/>
      <c r="Y121" s="206"/>
      <c r="Z121" s="206"/>
      <c r="AA121" s="206"/>
      <c r="AB121" s="206"/>
      <c r="AC121" s="206"/>
      <c r="AD121" s="206"/>
      <c r="AE121" s="206"/>
    </row>
    <row r="122" s="2" customFormat="1" ht="22.8" customHeight="1">
      <c r="A122" s="39"/>
      <c r="B122" s="40"/>
      <c r="C122" s="108" t="s">
        <v>134</v>
      </c>
      <c r="D122" s="41"/>
      <c r="E122" s="41"/>
      <c r="F122" s="41"/>
      <c r="G122" s="41"/>
      <c r="H122" s="41"/>
      <c r="I122" s="41"/>
      <c r="J122" s="213">
        <f>BK122</f>
        <v>0</v>
      </c>
      <c r="K122" s="41"/>
      <c r="L122" s="42"/>
      <c r="M122" s="104"/>
      <c r="N122" s="214"/>
      <c r="O122" s="105"/>
      <c r="P122" s="215">
        <f>P123+P237+P290+P354+P360</f>
        <v>0</v>
      </c>
      <c r="Q122" s="105"/>
      <c r="R122" s="215">
        <f>R123+R237+R290+R354+R360</f>
        <v>8171.5517699699994</v>
      </c>
      <c r="S122" s="105"/>
      <c r="T122" s="216">
        <f>T123+T237+T290+T354+T360</f>
        <v>0</v>
      </c>
      <c r="U122" s="39"/>
      <c r="V122" s="39"/>
      <c r="W122" s="39"/>
      <c r="X122" s="39"/>
      <c r="Y122" s="39"/>
      <c r="Z122" s="39"/>
      <c r="AA122" s="39"/>
      <c r="AB122" s="39"/>
      <c r="AC122" s="39"/>
      <c r="AD122" s="39"/>
      <c r="AE122" s="39"/>
      <c r="AT122" s="16" t="s">
        <v>76</v>
      </c>
      <c r="AU122" s="16" t="s">
        <v>113</v>
      </c>
      <c r="BK122" s="217">
        <f>BK123+BK237+BK290+BK354+BK360</f>
        <v>0</v>
      </c>
    </row>
    <row r="123" s="12" customFormat="1" ht="25.92" customHeight="1">
      <c r="A123" s="12"/>
      <c r="B123" s="218"/>
      <c r="C123" s="219"/>
      <c r="D123" s="220" t="s">
        <v>76</v>
      </c>
      <c r="E123" s="221" t="s">
        <v>85</v>
      </c>
      <c r="F123" s="221" t="s">
        <v>135</v>
      </c>
      <c r="G123" s="219"/>
      <c r="H123" s="219"/>
      <c r="I123" s="222"/>
      <c r="J123" s="223">
        <f>BK123</f>
        <v>0</v>
      </c>
      <c r="K123" s="219"/>
      <c r="L123" s="224"/>
      <c r="M123" s="225"/>
      <c r="N123" s="226"/>
      <c r="O123" s="226"/>
      <c r="P123" s="227">
        <f>SUM(P124:P236)</f>
        <v>0</v>
      </c>
      <c r="Q123" s="226"/>
      <c r="R123" s="227">
        <f>SUM(R124:R236)</f>
        <v>0.68470399999999998</v>
      </c>
      <c r="S123" s="226"/>
      <c r="T123" s="228">
        <f>SUM(T124:T236)</f>
        <v>0</v>
      </c>
      <c r="U123" s="12"/>
      <c r="V123" s="12"/>
      <c r="W123" s="12"/>
      <c r="X123" s="12"/>
      <c r="Y123" s="12"/>
      <c r="Z123" s="12"/>
      <c r="AA123" s="12"/>
      <c r="AB123" s="12"/>
      <c r="AC123" s="12"/>
      <c r="AD123" s="12"/>
      <c r="AE123" s="12"/>
      <c r="AR123" s="229" t="s">
        <v>85</v>
      </c>
      <c r="AT123" s="230" t="s">
        <v>76</v>
      </c>
      <c r="AU123" s="230" t="s">
        <v>77</v>
      </c>
      <c r="AY123" s="229" t="s">
        <v>136</v>
      </c>
      <c r="BK123" s="231">
        <f>SUM(BK124:BK236)</f>
        <v>0</v>
      </c>
    </row>
    <row r="124" s="2" customFormat="1" ht="24.15" customHeight="1">
      <c r="A124" s="39"/>
      <c r="B124" s="40"/>
      <c r="C124" s="232" t="s">
        <v>85</v>
      </c>
      <c r="D124" s="232" t="s">
        <v>137</v>
      </c>
      <c r="E124" s="233" t="s">
        <v>177</v>
      </c>
      <c r="F124" s="234" t="s">
        <v>178</v>
      </c>
      <c r="G124" s="235" t="s">
        <v>171</v>
      </c>
      <c r="H124" s="236">
        <v>1014.99</v>
      </c>
      <c r="I124" s="237"/>
      <c r="J124" s="238">
        <f>ROUND(I124*H124,2)</f>
        <v>0</v>
      </c>
      <c r="K124" s="239"/>
      <c r="L124" s="42"/>
      <c r="M124" s="240" t="s">
        <v>1</v>
      </c>
      <c r="N124" s="241" t="s">
        <v>42</v>
      </c>
      <c r="O124" s="92"/>
      <c r="P124" s="242">
        <f>O124*H124</f>
        <v>0</v>
      </c>
      <c r="Q124" s="242">
        <v>0</v>
      </c>
      <c r="R124" s="242">
        <f>Q124*H124</f>
        <v>0</v>
      </c>
      <c r="S124" s="242">
        <v>0</v>
      </c>
      <c r="T124" s="243">
        <f>S124*H124</f>
        <v>0</v>
      </c>
      <c r="U124" s="39"/>
      <c r="V124" s="39"/>
      <c r="W124" s="39"/>
      <c r="X124" s="39"/>
      <c r="Y124" s="39"/>
      <c r="Z124" s="39"/>
      <c r="AA124" s="39"/>
      <c r="AB124" s="39"/>
      <c r="AC124" s="39"/>
      <c r="AD124" s="39"/>
      <c r="AE124" s="39"/>
      <c r="AR124" s="244" t="s">
        <v>141</v>
      </c>
      <c r="AT124" s="244" t="s">
        <v>137</v>
      </c>
      <c r="AU124" s="244" t="s">
        <v>85</v>
      </c>
      <c r="AY124" s="16" t="s">
        <v>136</v>
      </c>
      <c r="BE124" s="144">
        <f>IF(N124="základní",J124,0)</f>
        <v>0</v>
      </c>
      <c r="BF124" s="144">
        <f>IF(N124="snížená",J124,0)</f>
        <v>0</v>
      </c>
      <c r="BG124" s="144">
        <f>IF(N124="zákl. přenesená",J124,0)</f>
        <v>0</v>
      </c>
      <c r="BH124" s="144">
        <f>IF(N124="sníž. přenesená",J124,0)</f>
        <v>0</v>
      </c>
      <c r="BI124" s="144">
        <f>IF(N124="nulová",J124,0)</f>
        <v>0</v>
      </c>
      <c r="BJ124" s="16" t="s">
        <v>85</v>
      </c>
      <c r="BK124" s="144">
        <f>ROUND(I124*H124,2)</f>
        <v>0</v>
      </c>
      <c r="BL124" s="16" t="s">
        <v>141</v>
      </c>
      <c r="BM124" s="244" t="s">
        <v>805</v>
      </c>
    </row>
    <row r="125" s="2" customFormat="1">
      <c r="A125" s="39"/>
      <c r="B125" s="40"/>
      <c r="C125" s="41"/>
      <c r="D125" s="245" t="s">
        <v>143</v>
      </c>
      <c r="E125" s="41"/>
      <c r="F125" s="246" t="s">
        <v>180</v>
      </c>
      <c r="G125" s="41"/>
      <c r="H125" s="41"/>
      <c r="I125" s="247"/>
      <c r="J125" s="41"/>
      <c r="K125" s="41"/>
      <c r="L125" s="42"/>
      <c r="M125" s="248"/>
      <c r="N125" s="249"/>
      <c r="O125" s="92"/>
      <c r="P125" s="92"/>
      <c r="Q125" s="92"/>
      <c r="R125" s="92"/>
      <c r="S125" s="92"/>
      <c r="T125" s="93"/>
      <c r="U125" s="39"/>
      <c r="V125" s="39"/>
      <c r="W125" s="39"/>
      <c r="X125" s="39"/>
      <c r="Y125" s="39"/>
      <c r="Z125" s="39"/>
      <c r="AA125" s="39"/>
      <c r="AB125" s="39"/>
      <c r="AC125" s="39"/>
      <c r="AD125" s="39"/>
      <c r="AE125" s="39"/>
      <c r="AT125" s="16" t="s">
        <v>143</v>
      </c>
      <c r="AU125" s="16" t="s">
        <v>85</v>
      </c>
    </row>
    <row r="126" s="2" customFormat="1">
      <c r="A126" s="39"/>
      <c r="B126" s="40"/>
      <c r="C126" s="41"/>
      <c r="D126" s="250" t="s">
        <v>145</v>
      </c>
      <c r="E126" s="41"/>
      <c r="F126" s="251" t="s">
        <v>181</v>
      </c>
      <c r="G126" s="41"/>
      <c r="H126" s="41"/>
      <c r="I126" s="247"/>
      <c r="J126" s="41"/>
      <c r="K126" s="41"/>
      <c r="L126" s="42"/>
      <c r="M126" s="248"/>
      <c r="N126" s="249"/>
      <c r="O126" s="92"/>
      <c r="P126" s="92"/>
      <c r="Q126" s="92"/>
      <c r="R126" s="92"/>
      <c r="S126" s="92"/>
      <c r="T126" s="93"/>
      <c r="U126" s="39"/>
      <c r="V126" s="39"/>
      <c r="W126" s="39"/>
      <c r="X126" s="39"/>
      <c r="Y126" s="39"/>
      <c r="Z126" s="39"/>
      <c r="AA126" s="39"/>
      <c r="AB126" s="39"/>
      <c r="AC126" s="39"/>
      <c r="AD126" s="39"/>
      <c r="AE126" s="39"/>
      <c r="AT126" s="16" t="s">
        <v>145</v>
      </c>
      <c r="AU126" s="16" t="s">
        <v>85</v>
      </c>
    </row>
    <row r="127" s="2" customFormat="1">
      <c r="A127" s="39"/>
      <c r="B127" s="40"/>
      <c r="C127" s="41"/>
      <c r="D127" s="245" t="s">
        <v>147</v>
      </c>
      <c r="E127" s="41"/>
      <c r="F127" s="252" t="s">
        <v>182</v>
      </c>
      <c r="G127" s="41"/>
      <c r="H127" s="41"/>
      <c r="I127" s="247"/>
      <c r="J127" s="41"/>
      <c r="K127" s="41"/>
      <c r="L127" s="42"/>
      <c r="M127" s="248"/>
      <c r="N127" s="249"/>
      <c r="O127" s="92"/>
      <c r="P127" s="92"/>
      <c r="Q127" s="92"/>
      <c r="R127" s="92"/>
      <c r="S127" s="92"/>
      <c r="T127" s="93"/>
      <c r="U127" s="39"/>
      <c r="V127" s="39"/>
      <c r="W127" s="39"/>
      <c r="X127" s="39"/>
      <c r="Y127" s="39"/>
      <c r="Z127" s="39"/>
      <c r="AA127" s="39"/>
      <c r="AB127" s="39"/>
      <c r="AC127" s="39"/>
      <c r="AD127" s="39"/>
      <c r="AE127" s="39"/>
      <c r="AT127" s="16" t="s">
        <v>147</v>
      </c>
      <c r="AU127" s="16" t="s">
        <v>85</v>
      </c>
    </row>
    <row r="128" s="2" customFormat="1" ht="33" customHeight="1">
      <c r="A128" s="39"/>
      <c r="B128" s="40"/>
      <c r="C128" s="232" t="s">
        <v>87</v>
      </c>
      <c r="D128" s="232" t="s">
        <v>137</v>
      </c>
      <c r="E128" s="233" t="s">
        <v>184</v>
      </c>
      <c r="F128" s="234" t="s">
        <v>185</v>
      </c>
      <c r="G128" s="235" t="s">
        <v>186</v>
      </c>
      <c r="H128" s="236">
        <v>2257.1399999999999</v>
      </c>
      <c r="I128" s="237"/>
      <c r="J128" s="238">
        <f>ROUND(I128*H128,2)</f>
        <v>0</v>
      </c>
      <c r="K128" s="239"/>
      <c r="L128" s="42"/>
      <c r="M128" s="240" t="s">
        <v>1</v>
      </c>
      <c r="N128" s="241" t="s">
        <v>42</v>
      </c>
      <c r="O128" s="92"/>
      <c r="P128" s="242">
        <f>O128*H128</f>
        <v>0</v>
      </c>
      <c r="Q128" s="242">
        <v>0</v>
      </c>
      <c r="R128" s="242">
        <f>Q128*H128</f>
        <v>0</v>
      </c>
      <c r="S128" s="242">
        <v>0</v>
      </c>
      <c r="T128" s="243">
        <f>S128*H128</f>
        <v>0</v>
      </c>
      <c r="U128" s="39"/>
      <c r="V128" s="39"/>
      <c r="W128" s="39"/>
      <c r="X128" s="39"/>
      <c r="Y128" s="39"/>
      <c r="Z128" s="39"/>
      <c r="AA128" s="39"/>
      <c r="AB128" s="39"/>
      <c r="AC128" s="39"/>
      <c r="AD128" s="39"/>
      <c r="AE128" s="39"/>
      <c r="AR128" s="244" t="s">
        <v>141</v>
      </c>
      <c r="AT128" s="244" t="s">
        <v>137</v>
      </c>
      <c r="AU128" s="244" t="s">
        <v>85</v>
      </c>
      <c r="AY128" s="16" t="s">
        <v>136</v>
      </c>
      <c r="BE128" s="144">
        <f>IF(N128="základní",J128,0)</f>
        <v>0</v>
      </c>
      <c r="BF128" s="144">
        <f>IF(N128="snížená",J128,0)</f>
        <v>0</v>
      </c>
      <c r="BG128" s="144">
        <f>IF(N128="zákl. přenesená",J128,0)</f>
        <v>0</v>
      </c>
      <c r="BH128" s="144">
        <f>IF(N128="sníž. přenesená",J128,0)</f>
        <v>0</v>
      </c>
      <c r="BI128" s="144">
        <f>IF(N128="nulová",J128,0)</f>
        <v>0</v>
      </c>
      <c r="BJ128" s="16" t="s">
        <v>85</v>
      </c>
      <c r="BK128" s="144">
        <f>ROUND(I128*H128,2)</f>
        <v>0</v>
      </c>
      <c r="BL128" s="16" t="s">
        <v>141</v>
      </c>
      <c r="BM128" s="244" t="s">
        <v>806</v>
      </c>
    </row>
    <row r="129" s="2" customFormat="1">
      <c r="A129" s="39"/>
      <c r="B129" s="40"/>
      <c r="C129" s="41"/>
      <c r="D129" s="245" t="s">
        <v>143</v>
      </c>
      <c r="E129" s="41"/>
      <c r="F129" s="246" t="s">
        <v>188</v>
      </c>
      <c r="G129" s="41"/>
      <c r="H129" s="41"/>
      <c r="I129" s="247"/>
      <c r="J129" s="41"/>
      <c r="K129" s="41"/>
      <c r="L129" s="42"/>
      <c r="M129" s="248"/>
      <c r="N129" s="249"/>
      <c r="O129" s="92"/>
      <c r="P129" s="92"/>
      <c r="Q129" s="92"/>
      <c r="R129" s="92"/>
      <c r="S129" s="92"/>
      <c r="T129" s="93"/>
      <c r="U129" s="39"/>
      <c r="V129" s="39"/>
      <c r="W129" s="39"/>
      <c r="X129" s="39"/>
      <c r="Y129" s="39"/>
      <c r="Z129" s="39"/>
      <c r="AA129" s="39"/>
      <c r="AB129" s="39"/>
      <c r="AC129" s="39"/>
      <c r="AD129" s="39"/>
      <c r="AE129" s="39"/>
      <c r="AT129" s="16" t="s">
        <v>143</v>
      </c>
      <c r="AU129" s="16" t="s">
        <v>85</v>
      </c>
    </row>
    <row r="130" s="2" customFormat="1">
      <c r="A130" s="39"/>
      <c r="B130" s="40"/>
      <c r="C130" s="41"/>
      <c r="D130" s="250" t="s">
        <v>145</v>
      </c>
      <c r="E130" s="41"/>
      <c r="F130" s="251" t="s">
        <v>189</v>
      </c>
      <c r="G130" s="41"/>
      <c r="H130" s="41"/>
      <c r="I130" s="247"/>
      <c r="J130" s="41"/>
      <c r="K130" s="41"/>
      <c r="L130" s="42"/>
      <c r="M130" s="248"/>
      <c r="N130" s="249"/>
      <c r="O130" s="92"/>
      <c r="P130" s="92"/>
      <c r="Q130" s="92"/>
      <c r="R130" s="92"/>
      <c r="S130" s="92"/>
      <c r="T130" s="93"/>
      <c r="U130" s="39"/>
      <c r="V130" s="39"/>
      <c r="W130" s="39"/>
      <c r="X130" s="39"/>
      <c r="Y130" s="39"/>
      <c r="Z130" s="39"/>
      <c r="AA130" s="39"/>
      <c r="AB130" s="39"/>
      <c r="AC130" s="39"/>
      <c r="AD130" s="39"/>
      <c r="AE130" s="39"/>
      <c r="AT130" s="16" t="s">
        <v>145</v>
      </c>
      <c r="AU130" s="16" t="s">
        <v>85</v>
      </c>
    </row>
    <row r="131" s="2" customFormat="1">
      <c r="A131" s="39"/>
      <c r="B131" s="40"/>
      <c r="C131" s="41"/>
      <c r="D131" s="245" t="s">
        <v>147</v>
      </c>
      <c r="E131" s="41"/>
      <c r="F131" s="252" t="s">
        <v>190</v>
      </c>
      <c r="G131" s="41"/>
      <c r="H131" s="41"/>
      <c r="I131" s="247"/>
      <c r="J131" s="41"/>
      <c r="K131" s="41"/>
      <c r="L131" s="42"/>
      <c r="M131" s="248"/>
      <c r="N131" s="249"/>
      <c r="O131" s="92"/>
      <c r="P131" s="92"/>
      <c r="Q131" s="92"/>
      <c r="R131" s="92"/>
      <c r="S131" s="92"/>
      <c r="T131" s="93"/>
      <c r="U131" s="39"/>
      <c r="V131" s="39"/>
      <c r="W131" s="39"/>
      <c r="X131" s="39"/>
      <c r="Y131" s="39"/>
      <c r="Z131" s="39"/>
      <c r="AA131" s="39"/>
      <c r="AB131" s="39"/>
      <c r="AC131" s="39"/>
      <c r="AD131" s="39"/>
      <c r="AE131" s="39"/>
      <c r="AT131" s="16" t="s">
        <v>147</v>
      </c>
      <c r="AU131" s="16" t="s">
        <v>85</v>
      </c>
    </row>
    <row r="132" s="2" customFormat="1" ht="33" customHeight="1">
      <c r="A132" s="39"/>
      <c r="B132" s="40"/>
      <c r="C132" s="232" t="s">
        <v>155</v>
      </c>
      <c r="D132" s="232" t="s">
        <v>137</v>
      </c>
      <c r="E132" s="233" t="s">
        <v>192</v>
      </c>
      <c r="F132" s="234" t="s">
        <v>193</v>
      </c>
      <c r="G132" s="235" t="s">
        <v>186</v>
      </c>
      <c r="H132" s="236">
        <v>2257.1399999999999</v>
      </c>
      <c r="I132" s="237"/>
      <c r="J132" s="238">
        <f>ROUND(I132*H132,2)</f>
        <v>0</v>
      </c>
      <c r="K132" s="239"/>
      <c r="L132" s="42"/>
      <c r="M132" s="240" t="s">
        <v>1</v>
      </c>
      <c r="N132" s="241" t="s">
        <v>42</v>
      </c>
      <c r="O132" s="92"/>
      <c r="P132" s="242">
        <f>O132*H132</f>
        <v>0</v>
      </c>
      <c r="Q132" s="242">
        <v>0</v>
      </c>
      <c r="R132" s="242">
        <f>Q132*H132</f>
        <v>0</v>
      </c>
      <c r="S132" s="242">
        <v>0</v>
      </c>
      <c r="T132" s="243">
        <f>S132*H132</f>
        <v>0</v>
      </c>
      <c r="U132" s="39"/>
      <c r="V132" s="39"/>
      <c r="W132" s="39"/>
      <c r="X132" s="39"/>
      <c r="Y132" s="39"/>
      <c r="Z132" s="39"/>
      <c r="AA132" s="39"/>
      <c r="AB132" s="39"/>
      <c r="AC132" s="39"/>
      <c r="AD132" s="39"/>
      <c r="AE132" s="39"/>
      <c r="AR132" s="244" t="s">
        <v>141</v>
      </c>
      <c r="AT132" s="244" t="s">
        <v>137</v>
      </c>
      <c r="AU132" s="244" t="s">
        <v>85</v>
      </c>
      <c r="AY132" s="16" t="s">
        <v>136</v>
      </c>
      <c r="BE132" s="144">
        <f>IF(N132="základní",J132,0)</f>
        <v>0</v>
      </c>
      <c r="BF132" s="144">
        <f>IF(N132="snížená",J132,0)</f>
        <v>0</v>
      </c>
      <c r="BG132" s="144">
        <f>IF(N132="zákl. přenesená",J132,0)</f>
        <v>0</v>
      </c>
      <c r="BH132" s="144">
        <f>IF(N132="sníž. přenesená",J132,0)</f>
        <v>0</v>
      </c>
      <c r="BI132" s="144">
        <f>IF(N132="nulová",J132,0)</f>
        <v>0</v>
      </c>
      <c r="BJ132" s="16" t="s">
        <v>85</v>
      </c>
      <c r="BK132" s="144">
        <f>ROUND(I132*H132,2)</f>
        <v>0</v>
      </c>
      <c r="BL132" s="16" t="s">
        <v>141</v>
      </c>
      <c r="BM132" s="244" t="s">
        <v>807</v>
      </c>
    </row>
    <row r="133" s="2" customFormat="1">
      <c r="A133" s="39"/>
      <c r="B133" s="40"/>
      <c r="C133" s="41"/>
      <c r="D133" s="245" t="s">
        <v>143</v>
      </c>
      <c r="E133" s="41"/>
      <c r="F133" s="246" t="s">
        <v>195</v>
      </c>
      <c r="G133" s="41"/>
      <c r="H133" s="41"/>
      <c r="I133" s="247"/>
      <c r="J133" s="41"/>
      <c r="K133" s="41"/>
      <c r="L133" s="42"/>
      <c r="M133" s="248"/>
      <c r="N133" s="249"/>
      <c r="O133" s="92"/>
      <c r="P133" s="92"/>
      <c r="Q133" s="92"/>
      <c r="R133" s="92"/>
      <c r="S133" s="92"/>
      <c r="T133" s="93"/>
      <c r="U133" s="39"/>
      <c r="V133" s="39"/>
      <c r="W133" s="39"/>
      <c r="X133" s="39"/>
      <c r="Y133" s="39"/>
      <c r="Z133" s="39"/>
      <c r="AA133" s="39"/>
      <c r="AB133" s="39"/>
      <c r="AC133" s="39"/>
      <c r="AD133" s="39"/>
      <c r="AE133" s="39"/>
      <c r="AT133" s="16" t="s">
        <v>143</v>
      </c>
      <c r="AU133" s="16" t="s">
        <v>85</v>
      </c>
    </row>
    <row r="134" s="2" customFormat="1">
      <c r="A134" s="39"/>
      <c r="B134" s="40"/>
      <c r="C134" s="41"/>
      <c r="D134" s="250" t="s">
        <v>145</v>
      </c>
      <c r="E134" s="41"/>
      <c r="F134" s="251" t="s">
        <v>196</v>
      </c>
      <c r="G134" s="41"/>
      <c r="H134" s="41"/>
      <c r="I134" s="247"/>
      <c r="J134" s="41"/>
      <c r="K134" s="41"/>
      <c r="L134" s="42"/>
      <c r="M134" s="248"/>
      <c r="N134" s="249"/>
      <c r="O134" s="92"/>
      <c r="P134" s="92"/>
      <c r="Q134" s="92"/>
      <c r="R134" s="92"/>
      <c r="S134" s="92"/>
      <c r="T134" s="93"/>
      <c r="U134" s="39"/>
      <c r="V134" s="39"/>
      <c r="W134" s="39"/>
      <c r="X134" s="39"/>
      <c r="Y134" s="39"/>
      <c r="Z134" s="39"/>
      <c r="AA134" s="39"/>
      <c r="AB134" s="39"/>
      <c r="AC134" s="39"/>
      <c r="AD134" s="39"/>
      <c r="AE134" s="39"/>
      <c r="AT134" s="16" t="s">
        <v>145</v>
      </c>
      <c r="AU134" s="16" t="s">
        <v>85</v>
      </c>
    </row>
    <row r="135" s="2" customFormat="1">
      <c r="A135" s="39"/>
      <c r="B135" s="40"/>
      <c r="C135" s="41"/>
      <c r="D135" s="245" t="s">
        <v>147</v>
      </c>
      <c r="E135" s="41"/>
      <c r="F135" s="252" t="s">
        <v>197</v>
      </c>
      <c r="G135" s="41"/>
      <c r="H135" s="41"/>
      <c r="I135" s="247"/>
      <c r="J135" s="41"/>
      <c r="K135" s="41"/>
      <c r="L135" s="42"/>
      <c r="M135" s="248"/>
      <c r="N135" s="249"/>
      <c r="O135" s="92"/>
      <c r="P135" s="92"/>
      <c r="Q135" s="92"/>
      <c r="R135" s="92"/>
      <c r="S135" s="92"/>
      <c r="T135" s="93"/>
      <c r="U135" s="39"/>
      <c r="V135" s="39"/>
      <c r="W135" s="39"/>
      <c r="X135" s="39"/>
      <c r="Y135" s="39"/>
      <c r="Z135" s="39"/>
      <c r="AA135" s="39"/>
      <c r="AB135" s="39"/>
      <c r="AC135" s="39"/>
      <c r="AD135" s="39"/>
      <c r="AE135" s="39"/>
      <c r="AT135" s="16" t="s">
        <v>147</v>
      </c>
      <c r="AU135" s="16" t="s">
        <v>85</v>
      </c>
    </row>
    <row r="136" s="2" customFormat="1" ht="24.15" customHeight="1">
      <c r="A136" s="39"/>
      <c r="B136" s="40"/>
      <c r="C136" s="232" t="s">
        <v>141</v>
      </c>
      <c r="D136" s="232" t="s">
        <v>137</v>
      </c>
      <c r="E136" s="233" t="s">
        <v>207</v>
      </c>
      <c r="F136" s="234" t="s">
        <v>208</v>
      </c>
      <c r="G136" s="235" t="s">
        <v>186</v>
      </c>
      <c r="H136" s="236">
        <v>415.49000000000001</v>
      </c>
      <c r="I136" s="237"/>
      <c r="J136" s="238">
        <f>ROUND(I136*H136,2)</f>
        <v>0</v>
      </c>
      <c r="K136" s="239"/>
      <c r="L136" s="42"/>
      <c r="M136" s="240" t="s">
        <v>1</v>
      </c>
      <c r="N136" s="241" t="s">
        <v>42</v>
      </c>
      <c r="O136" s="92"/>
      <c r="P136" s="242">
        <f>O136*H136</f>
        <v>0</v>
      </c>
      <c r="Q136" s="242">
        <v>0</v>
      </c>
      <c r="R136" s="242">
        <f>Q136*H136</f>
        <v>0</v>
      </c>
      <c r="S136" s="242">
        <v>0</v>
      </c>
      <c r="T136" s="243">
        <f>S136*H136</f>
        <v>0</v>
      </c>
      <c r="U136" s="39"/>
      <c r="V136" s="39"/>
      <c r="W136" s="39"/>
      <c r="X136" s="39"/>
      <c r="Y136" s="39"/>
      <c r="Z136" s="39"/>
      <c r="AA136" s="39"/>
      <c r="AB136" s="39"/>
      <c r="AC136" s="39"/>
      <c r="AD136" s="39"/>
      <c r="AE136" s="39"/>
      <c r="AR136" s="244" t="s">
        <v>141</v>
      </c>
      <c r="AT136" s="244" t="s">
        <v>137</v>
      </c>
      <c r="AU136" s="244" t="s">
        <v>85</v>
      </c>
      <c r="AY136" s="16" t="s">
        <v>136</v>
      </c>
      <c r="BE136" s="144">
        <f>IF(N136="základní",J136,0)</f>
        <v>0</v>
      </c>
      <c r="BF136" s="144">
        <f>IF(N136="snížená",J136,0)</f>
        <v>0</v>
      </c>
      <c r="BG136" s="144">
        <f>IF(N136="zákl. přenesená",J136,0)</f>
        <v>0</v>
      </c>
      <c r="BH136" s="144">
        <f>IF(N136="sníž. přenesená",J136,0)</f>
        <v>0</v>
      </c>
      <c r="BI136" s="144">
        <f>IF(N136="nulová",J136,0)</f>
        <v>0</v>
      </c>
      <c r="BJ136" s="16" t="s">
        <v>85</v>
      </c>
      <c r="BK136" s="144">
        <f>ROUND(I136*H136,2)</f>
        <v>0</v>
      </c>
      <c r="BL136" s="16" t="s">
        <v>141</v>
      </c>
      <c r="BM136" s="244" t="s">
        <v>808</v>
      </c>
    </row>
    <row r="137" s="2" customFormat="1">
      <c r="A137" s="39"/>
      <c r="B137" s="40"/>
      <c r="C137" s="41"/>
      <c r="D137" s="245" t="s">
        <v>143</v>
      </c>
      <c r="E137" s="41"/>
      <c r="F137" s="246" t="s">
        <v>210</v>
      </c>
      <c r="G137" s="41"/>
      <c r="H137" s="41"/>
      <c r="I137" s="247"/>
      <c r="J137" s="41"/>
      <c r="K137" s="41"/>
      <c r="L137" s="42"/>
      <c r="M137" s="248"/>
      <c r="N137" s="249"/>
      <c r="O137" s="92"/>
      <c r="P137" s="92"/>
      <c r="Q137" s="92"/>
      <c r="R137" s="92"/>
      <c r="S137" s="92"/>
      <c r="T137" s="93"/>
      <c r="U137" s="39"/>
      <c r="V137" s="39"/>
      <c r="W137" s="39"/>
      <c r="X137" s="39"/>
      <c r="Y137" s="39"/>
      <c r="Z137" s="39"/>
      <c r="AA137" s="39"/>
      <c r="AB137" s="39"/>
      <c r="AC137" s="39"/>
      <c r="AD137" s="39"/>
      <c r="AE137" s="39"/>
      <c r="AT137" s="16" t="s">
        <v>143</v>
      </c>
      <c r="AU137" s="16" t="s">
        <v>85</v>
      </c>
    </row>
    <row r="138" s="2" customFormat="1">
      <c r="A138" s="39"/>
      <c r="B138" s="40"/>
      <c r="C138" s="41"/>
      <c r="D138" s="250" t="s">
        <v>145</v>
      </c>
      <c r="E138" s="41"/>
      <c r="F138" s="251" t="s">
        <v>211</v>
      </c>
      <c r="G138" s="41"/>
      <c r="H138" s="41"/>
      <c r="I138" s="247"/>
      <c r="J138" s="41"/>
      <c r="K138" s="41"/>
      <c r="L138" s="42"/>
      <c r="M138" s="248"/>
      <c r="N138" s="249"/>
      <c r="O138" s="92"/>
      <c r="P138" s="92"/>
      <c r="Q138" s="92"/>
      <c r="R138" s="92"/>
      <c r="S138" s="92"/>
      <c r="T138" s="93"/>
      <c r="U138" s="39"/>
      <c r="V138" s="39"/>
      <c r="W138" s="39"/>
      <c r="X138" s="39"/>
      <c r="Y138" s="39"/>
      <c r="Z138" s="39"/>
      <c r="AA138" s="39"/>
      <c r="AB138" s="39"/>
      <c r="AC138" s="39"/>
      <c r="AD138" s="39"/>
      <c r="AE138" s="39"/>
      <c r="AT138" s="16" t="s">
        <v>145</v>
      </c>
      <c r="AU138" s="16" t="s">
        <v>85</v>
      </c>
    </row>
    <row r="139" s="2" customFormat="1">
      <c r="A139" s="39"/>
      <c r="B139" s="40"/>
      <c r="C139" s="41"/>
      <c r="D139" s="245" t="s">
        <v>147</v>
      </c>
      <c r="E139" s="41"/>
      <c r="F139" s="252" t="s">
        <v>212</v>
      </c>
      <c r="G139" s="41"/>
      <c r="H139" s="41"/>
      <c r="I139" s="247"/>
      <c r="J139" s="41"/>
      <c r="K139" s="41"/>
      <c r="L139" s="42"/>
      <c r="M139" s="248"/>
      <c r="N139" s="249"/>
      <c r="O139" s="92"/>
      <c r="P139" s="92"/>
      <c r="Q139" s="92"/>
      <c r="R139" s="92"/>
      <c r="S139" s="92"/>
      <c r="T139" s="93"/>
      <c r="U139" s="39"/>
      <c r="V139" s="39"/>
      <c r="W139" s="39"/>
      <c r="X139" s="39"/>
      <c r="Y139" s="39"/>
      <c r="Z139" s="39"/>
      <c r="AA139" s="39"/>
      <c r="AB139" s="39"/>
      <c r="AC139" s="39"/>
      <c r="AD139" s="39"/>
      <c r="AE139" s="39"/>
      <c r="AT139" s="16" t="s">
        <v>147</v>
      </c>
      <c r="AU139" s="16" t="s">
        <v>85</v>
      </c>
    </row>
    <row r="140" s="2" customFormat="1" ht="33" customHeight="1">
      <c r="A140" s="39"/>
      <c r="B140" s="40"/>
      <c r="C140" s="232" t="s">
        <v>168</v>
      </c>
      <c r="D140" s="232" t="s">
        <v>137</v>
      </c>
      <c r="E140" s="233" t="s">
        <v>222</v>
      </c>
      <c r="F140" s="234" t="s">
        <v>223</v>
      </c>
      <c r="G140" s="235" t="s">
        <v>186</v>
      </c>
      <c r="H140" s="236">
        <v>342.69</v>
      </c>
      <c r="I140" s="237"/>
      <c r="J140" s="238">
        <f>ROUND(I140*H140,2)</f>
        <v>0</v>
      </c>
      <c r="K140" s="239"/>
      <c r="L140" s="42"/>
      <c r="M140" s="240" t="s">
        <v>1</v>
      </c>
      <c r="N140" s="241" t="s">
        <v>42</v>
      </c>
      <c r="O140" s="92"/>
      <c r="P140" s="242">
        <f>O140*H140</f>
        <v>0</v>
      </c>
      <c r="Q140" s="242">
        <v>0</v>
      </c>
      <c r="R140" s="242">
        <f>Q140*H140</f>
        <v>0</v>
      </c>
      <c r="S140" s="242">
        <v>0</v>
      </c>
      <c r="T140" s="243">
        <f>S140*H140</f>
        <v>0</v>
      </c>
      <c r="U140" s="39"/>
      <c r="V140" s="39"/>
      <c r="W140" s="39"/>
      <c r="X140" s="39"/>
      <c r="Y140" s="39"/>
      <c r="Z140" s="39"/>
      <c r="AA140" s="39"/>
      <c r="AB140" s="39"/>
      <c r="AC140" s="39"/>
      <c r="AD140" s="39"/>
      <c r="AE140" s="39"/>
      <c r="AR140" s="244" t="s">
        <v>141</v>
      </c>
      <c r="AT140" s="244" t="s">
        <v>137</v>
      </c>
      <c r="AU140" s="244" t="s">
        <v>85</v>
      </c>
      <c r="AY140" s="16" t="s">
        <v>136</v>
      </c>
      <c r="BE140" s="144">
        <f>IF(N140="základní",J140,0)</f>
        <v>0</v>
      </c>
      <c r="BF140" s="144">
        <f>IF(N140="snížená",J140,0)</f>
        <v>0</v>
      </c>
      <c r="BG140" s="144">
        <f>IF(N140="zákl. přenesená",J140,0)</f>
        <v>0</v>
      </c>
      <c r="BH140" s="144">
        <f>IF(N140="sníž. přenesená",J140,0)</f>
        <v>0</v>
      </c>
      <c r="BI140" s="144">
        <f>IF(N140="nulová",J140,0)</f>
        <v>0</v>
      </c>
      <c r="BJ140" s="16" t="s">
        <v>85</v>
      </c>
      <c r="BK140" s="144">
        <f>ROUND(I140*H140,2)</f>
        <v>0</v>
      </c>
      <c r="BL140" s="16" t="s">
        <v>141</v>
      </c>
      <c r="BM140" s="244" t="s">
        <v>809</v>
      </c>
    </row>
    <row r="141" s="2" customFormat="1">
      <c r="A141" s="39"/>
      <c r="B141" s="40"/>
      <c r="C141" s="41"/>
      <c r="D141" s="245" t="s">
        <v>143</v>
      </c>
      <c r="E141" s="41"/>
      <c r="F141" s="246" t="s">
        <v>225</v>
      </c>
      <c r="G141" s="41"/>
      <c r="H141" s="41"/>
      <c r="I141" s="247"/>
      <c r="J141" s="41"/>
      <c r="K141" s="41"/>
      <c r="L141" s="42"/>
      <c r="M141" s="248"/>
      <c r="N141" s="249"/>
      <c r="O141" s="92"/>
      <c r="P141" s="92"/>
      <c r="Q141" s="92"/>
      <c r="R141" s="92"/>
      <c r="S141" s="92"/>
      <c r="T141" s="93"/>
      <c r="U141" s="39"/>
      <c r="V141" s="39"/>
      <c r="W141" s="39"/>
      <c r="X141" s="39"/>
      <c r="Y141" s="39"/>
      <c r="Z141" s="39"/>
      <c r="AA141" s="39"/>
      <c r="AB141" s="39"/>
      <c r="AC141" s="39"/>
      <c r="AD141" s="39"/>
      <c r="AE141" s="39"/>
      <c r="AT141" s="16" t="s">
        <v>143</v>
      </c>
      <c r="AU141" s="16" t="s">
        <v>85</v>
      </c>
    </row>
    <row r="142" s="2" customFormat="1">
      <c r="A142" s="39"/>
      <c r="B142" s="40"/>
      <c r="C142" s="41"/>
      <c r="D142" s="250" t="s">
        <v>145</v>
      </c>
      <c r="E142" s="41"/>
      <c r="F142" s="251" t="s">
        <v>226</v>
      </c>
      <c r="G142" s="41"/>
      <c r="H142" s="41"/>
      <c r="I142" s="247"/>
      <c r="J142" s="41"/>
      <c r="K142" s="41"/>
      <c r="L142" s="42"/>
      <c r="M142" s="248"/>
      <c r="N142" s="249"/>
      <c r="O142" s="92"/>
      <c r="P142" s="92"/>
      <c r="Q142" s="92"/>
      <c r="R142" s="92"/>
      <c r="S142" s="92"/>
      <c r="T142" s="93"/>
      <c r="U142" s="39"/>
      <c r="V142" s="39"/>
      <c r="W142" s="39"/>
      <c r="X142" s="39"/>
      <c r="Y142" s="39"/>
      <c r="Z142" s="39"/>
      <c r="AA142" s="39"/>
      <c r="AB142" s="39"/>
      <c r="AC142" s="39"/>
      <c r="AD142" s="39"/>
      <c r="AE142" s="39"/>
      <c r="AT142" s="16" t="s">
        <v>145</v>
      </c>
      <c r="AU142" s="16" t="s">
        <v>85</v>
      </c>
    </row>
    <row r="143" s="2" customFormat="1">
      <c r="A143" s="39"/>
      <c r="B143" s="40"/>
      <c r="C143" s="41"/>
      <c r="D143" s="245" t="s">
        <v>147</v>
      </c>
      <c r="E143" s="41"/>
      <c r="F143" s="252" t="s">
        <v>212</v>
      </c>
      <c r="G143" s="41"/>
      <c r="H143" s="41"/>
      <c r="I143" s="247"/>
      <c r="J143" s="41"/>
      <c r="K143" s="41"/>
      <c r="L143" s="42"/>
      <c r="M143" s="248"/>
      <c r="N143" s="249"/>
      <c r="O143" s="92"/>
      <c r="P143" s="92"/>
      <c r="Q143" s="92"/>
      <c r="R143" s="92"/>
      <c r="S143" s="92"/>
      <c r="T143" s="93"/>
      <c r="U143" s="39"/>
      <c r="V143" s="39"/>
      <c r="W143" s="39"/>
      <c r="X143" s="39"/>
      <c r="Y143" s="39"/>
      <c r="Z143" s="39"/>
      <c r="AA143" s="39"/>
      <c r="AB143" s="39"/>
      <c r="AC143" s="39"/>
      <c r="AD143" s="39"/>
      <c r="AE143" s="39"/>
      <c r="AT143" s="16" t="s">
        <v>147</v>
      </c>
      <c r="AU143" s="16" t="s">
        <v>85</v>
      </c>
    </row>
    <row r="144" s="13" customFormat="1">
      <c r="A144" s="13"/>
      <c r="B144" s="253"/>
      <c r="C144" s="254"/>
      <c r="D144" s="245" t="s">
        <v>219</v>
      </c>
      <c r="E144" s="255" t="s">
        <v>1</v>
      </c>
      <c r="F144" s="256" t="s">
        <v>810</v>
      </c>
      <c r="G144" s="254"/>
      <c r="H144" s="257">
        <v>342.69</v>
      </c>
      <c r="I144" s="258"/>
      <c r="J144" s="254"/>
      <c r="K144" s="254"/>
      <c r="L144" s="259"/>
      <c r="M144" s="260"/>
      <c r="N144" s="261"/>
      <c r="O144" s="261"/>
      <c r="P144" s="261"/>
      <c r="Q144" s="261"/>
      <c r="R144" s="261"/>
      <c r="S144" s="261"/>
      <c r="T144" s="262"/>
      <c r="U144" s="13"/>
      <c r="V144" s="13"/>
      <c r="W144" s="13"/>
      <c r="X144" s="13"/>
      <c r="Y144" s="13"/>
      <c r="Z144" s="13"/>
      <c r="AA144" s="13"/>
      <c r="AB144" s="13"/>
      <c r="AC144" s="13"/>
      <c r="AD144" s="13"/>
      <c r="AE144" s="13"/>
      <c r="AT144" s="263" t="s">
        <v>219</v>
      </c>
      <c r="AU144" s="263" t="s">
        <v>85</v>
      </c>
      <c r="AV144" s="13" t="s">
        <v>87</v>
      </c>
      <c r="AW144" s="13" t="s">
        <v>32</v>
      </c>
      <c r="AX144" s="13" t="s">
        <v>85</v>
      </c>
      <c r="AY144" s="263" t="s">
        <v>136</v>
      </c>
    </row>
    <row r="145" s="2" customFormat="1" ht="33" customHeight="1">
      <c r="A145" s="39"/>
      <c r="B145" s="40"/>
      <c r="C145" s="232" t="s">
        <v>176</v>
      </c>
      <c r="D145" s="232" t="s">
        <v>137</v>
      </c>
      <c r="E145" s="233" t="s">
        <v>229</v>
      </c>
      <c r="F145" s="234" t="s">
        <v>230</v>
      </c>
      <c r="G145" s="235" t="s">
        <v>186</v>
      </c>
      <c r="H145" s="236">
        <v>1841.6500000000001</v>
      </c>
      <c r="I145" s="237"/>
      <c r="J145" s="238">
        <f>ROUND(I145*H145,2)</f>
        <v>0</v>
      </c>
      <c r="K145" s="239"/>
      <c r="L145" s="42"/>
      <c r="M145" s="240" t="s">
        <v>1</v>
      </c>
      <c r="N145" s="241" t="s">
        <v>42</v>
      </c>
      <c r="O145" s="92"/>
      <c r="P145" s="242">
        <f>O145*H145</f>
        <v>0</v>
      </c>
      <c r="Q145" s="242">
        <v>0</v>
      </c>
      <c r="R145" s="242">
        <f>Q145*H145</f>
        <v>0</v>
      </c>
      <c r="S145" s="242">
        <v>0</v>
      </c>
      <c r="T145" s="243">
        <f>S145*H145</f>
        <v>0</v>
      </c>
      <c r="U145" s="39"/>
      <c r="V145" s="39"/>
      <c r="W145" s="39"/>
      <c r="X145" s="39"/>
      <c r="Y145" s="39"/>
      <c r="Z145" s="39"/>
      <c r="AA145" s="39"/>
      <c r="AB145" s="39"/>
      <c r="AC145" s="39"/>
      <c r="AD145" s="39"/>
      <c r="AE145" s="39"/>
      <c r="AR145" s="244" t="s">
        <v>141</v>
      </c>
      <c r="AT145" s="244" t="s">
        <v>137</v>
      </c>
      <c r="AU145" s="244" t="s">
        <v>85</v>
      </c>
      <c r="AY145" s="16" t="s">
        <v>136</v>
      </c>
      <c r="BE145" s="144">
        <f>IF(N145="základní",J145,0)</f>
        <v>0</v>
      </c>
      <c r="BF145" s="144">
        <f>IF(N145="snížená",J145,0)</f>
        <v>0</v>
      </c>
      <c r="BG145" s="144">
        <f>IF(N145="zákl. přenesená",J145,0)</f>
        <v>0</v>
      </c>
      <c r="BH145" s="144">
        <f>IF(N145="sníž. přenesená",J145,0)</f>
        <v>0</v>
      </c>
      <c r="BI145" s="144">
        <f>IF(N145="nulová",J145,0)</f>
        <v>0</v>
      </c>
      <c r="BJ145" s="16" t="s">
        <v>85</v>
      </c>
      <c r="BK145" s="144">
        <f>ROUND(I145*H145,2)</f>
        <v>0</v>
      </c>
      <c r="BL145" s="16" t="s">
        <v>141</v>
      </c>
      <c r="BM145" s="244" t="s">
        <v>811</v>
      </c>
    </row>
    <row r="146" s="2" customFormat="1">
      <c r="A146" s="39"/>
      <c r="B146" s="40"/>
      <c r="C146" s="41"/>
      <c r="D146" s="245" t="s">
        <v>143</v>
      </c>
      <c r="E146" s="41"/>
      <c r="F146" s="246" t="s">
        <v>232</v>
      </c>
      <c r="G146" s="41"/>
      <c r="H146" s="41"/>
      <c r="I146" s="247"/>
      <c r="J146" s="41"/>
      <c r="K146" s="41"/>
      <c r="L146" s="42"/>
      <c r="M146" s="248"/>
      <c r="N146" s="249"/>
      <c r="O146" s="92"/>
      <c r="P146" s="92"/>
      <c r="Q146" s="92"/>
      <c r="R146" s="92"/>
      <c r="S146" s="92"/>
      <c r="T146" s="93"/>
      <c r="U146" s="39"/>
      <c r="V146" s="39"/>
      <c r="W146" s="39"/>
      <c r="X146" s="39"/>
      <c r="Y146" s="39"/>
      <c r="Z146" s="39"/>
      <c r="AA146" s="39"/>
      <c r="AB146" s="39"/>
      <c r="AC146" s="39"/>
      <c r="AD146" s="39"/>
      <c r="AE146" s="39"/>
      <c r="AT146" s="16" t="s">
        <v>143</v>
      </c>
      <c r="AU146" s="16" t="s">
        <v>85</v>
      </c>
    </row>
    <row r="147" s="2" customFormat="1">
      <c r="A147" s="39"/>
      <c r="B147" s="40"/>
      <c r="C147" s="41"/>
      <c r="D147" s="250" t="s">
        <v>145</v>
      </c>
      <c r="E147" s="41"/>
      <c r="F147" s="251" t="s">
        <v>233</v>
      </c>
      <c r="G147" s="41"/>
      <c r="H147" s="41"/>
      <c r="I147" s="247"/>
      <c r="J147" s="41"/>
      <c r="K147" s="41"/>
      <c r="L147" s="42"/>
      <c r="M147" s="248"/>
      <c r="N147" s="249"/>
      <c r="O147" s="92"/>
      <c r="P147" s="92"/>
      <c r="Q147" s="92"/>
      <c r="R147" s="92"/>
      <c r="S147" s="92"/>
      <c r="T147" s="93"/>
      <c r="U147" s="39"/>
      <c r="V147" s="39"/>
      <c r="W147" s="39"/>
      <c r="X147" s="39"/>
      <c r="Y147" s="39"/>
      <c r="Z147" s="39"/>
      <c r="AA147" s="39"/>
      <c r="AB147" s="39"/>
      <c r="AC147" s="39"/>
      <c r="AD147" s="39"/>
      <c r="AE147" s="39"/>
      <c r="AT147" s="16" t="s">
        <v>145</v>
      </c>
      <c r="AU147" s="16" t="s">
        <v>85</v>
      </c>
    </row>
    <row r="148" s="2" customFormat="1">
      <c r="A148" s="39"/>
      <c r="B148" s="40"/>
      <c r="C148" s="41"/>
      <c r="D148" s="245" t="s">
        <v>147</v>
      </c>
      <c r="E148" s="41"/>
      <c r="F148" s="252" t="s">
        <v>212</v>
      </c>
      <c r="G148" s="41"/>
      <c r="H148" s="41"/>
      <c r="I148" s="247"/>
      <c r="J148" s="41"/>
      <c r="K148" s="41"/>
      <c r="L148" s="42"/>
      <c r="M148" s="248"/>
      <c r="N148" s="249"/>
      <c r="O148" s="92"/>
      <c r="P148" s="92"/>
      <c r="Q148" s="92"/>
      <c r="R148" s="92"/>
      <c r="S148" s="92"/>
      <c r="T148" s="93"/>
      <c r="U148" s="39"/>
      <c r="V148" s="39"/>
      <c r="W148" s="39"/>
      <c r="X148" s="39"/>
      <c r="Y148" s="39"/>
      <c r="Z148" s="39"/>
      <c r="AA148" s="39"/>
      <c r="AB148" s="39"/>
      <c r="AC148" s="39"/>
      <c r="AD148" s="39"/>
      <c r="AE148" s="39"/>
      <c r="AT148" s="16" t="s">
        <v>147</v>
      </c>
      <c r="AU148" s="16" t="s">
        <v>85</v>
      </c>
    </row>
    <row r="149" s="2" customFormat="1" ht="37.8" customHeight="1">
      <c r="A149" s="39"/>
      <c r="B149" s="40"/>
      <c r="C149" s="232" t="s">
        <v>183</v>
      </c>
      <c r="D149" s="232" t="s">
        <v>137</v>
      </c>
      <c r="E149" s="233" t="s">
        <v>235</v>
      </c>
      <c r="F149" s="234" t="s">
        <v>236</v>
      </c>
      <c r="G149" s="235" t="s">
        <v>186</v>
      </c>
      <c r="H149" s="236">
        <v>29466.400000000001</v>
      </c>
      <c r="I149" s="237"/>
      <c r="J149" s="238">
        <f>ROUND(I149*H149,2)</f>
        <v>0</v>
      </c>
      <c r="K149" s="239"/>
      <c r="L149" s="42"/>
      <c r="M149" s="240" t="s">
        <v>1</v>
      </c>
      <c r="N149" s="241" t="s">
        <v>42</v>
      </c>
      <c r="O149" s="92"/>
      <c r="P149" s="242">
        <f>O149*H149</f>
        <v>0</v>
      </c>
      <c r="Q149" s="242">
        <v>0</v>
      </c>
      <c r="R149" s="242">
        <f>Q149*H149</f>
        <v>0</v>
      </c>
      <c r="S149" s="242">
        <v>0</v>
      </c>
      <c r="T149" s="243">
        <f>S149*H149</f>
        <v>0</v>
      </c>
      <c r="U149" s="39"/>
      <c r="V149" s="39"/>
      <c r="W149" s="39"/>
      <c r="X149" s="39"/>
      <c r="Y149" s="39"/>
      <c r="Z149" s="39"/>
      <c r="AA149" s="39"/>
      <c r="AB149" s="39"/>
      <c r="AC149" s="39"/>
      <c r="AD149" s="39"/>
      <c r="AE149" s="39"/>
      <c r="AR149" s="244" t="s">
        <v>141</v>
      </c>
      <c r="AT149" s="244" t="s">
        <v>137</v>
      </c>
      <c r="AU149" s="244" t="s">
        <v>85</v>
      </c>
      <c r="AY149" s="16" t="s">
        <v>136</v>
      </c>
      <c r="BE149" s="144">
        <f>IF(N149="základní",J149,0)</f>
        <v>0</v>
      </c>
      <c r="BF149" s="144">
        <f>IF(N149="snížená",J149,0)</f>
        <v>0</v>
      </c>
      <c r="BG149" s="144">
        <f>IF(N149="zákl. přenesená",J149,0)</f>
        <v>0</v>
      </c>
      <c r="BH149" s="144">
        <f>IF(N149="sníž. přenesená",J149,0)</f>
        <v>0</v>
      </c>
      <c r="BI149" s="144">
        <f>IF(N149="nulová",J149,0)</f>
        <v>0</v>
      </c>
      <c r="BJ149" s="16" t="s">
        <v>85</v>
      </c>
      <c r="BK149" s="144">
        <f>ROUND(I149*H149,2)</f>
        <v>0</v>
      </c>
      <c r="BL149" s="16" t="s">
        <v>141</v>
      </c>
      <c r="BM149" s="244" t="s">
        <v>812</v>
      </c>
    </row>
    <row r="150" s="2" customFormat="1">
      <c r="A150" s="39"/>
      <c r="B150" s="40"/>
      <c r="C150" s="41"/>
      <c r="D150" s="245" t="s">
        <v>143</v>
      </c>
      <c r="E150" s="41"/>
      <c r="F150" s="246" t="s">
        <v>238</v>
      </c>
      <c r="G150" s="41"/>
      <c r="H150" s="41"/>
      <c r="I150" s="247"/>
      <c r="J150" s="41"/>
      <c r="K150" s="41"/>
      <c r="L150" s="42"/>
      <c r="M150" s="248"/>
      <c r="N150" s="249"/>
      <c r="O150" s="92"/>
      <c r="P150" s="92"/>
      <c r="Q150" s="92"/>
      <c r="R150" s="92"/>
      <c r="S150" s="92"/>
      <c r="T150" s="93"/>
      <c r="U150" s="39"/>
      <c r="V150" s="39"/>
      <c r="W150" s="39"/>
      <c r="X150" s="39"/>
      <c r="Y150" s="39"/>
      <c r="Z150" s="39"/>
      <c r="AA150" s="39"/>
      <c r="AB150" s="39"/>
      <c r="AC150" s="39"/>
      <c r="AD150" s="39"/>
      <c r="AE150" s="39"/>
      <c r="AT150" s="16" t="s">
        <v>143</v>
      </c>
      <c r="AU150" s="16" t="s">
        <v>85</v>
      </c>
    </row>
    <row r="151" s="2" customFormat="1">
      <c r="A151" s="39"/>
      <c r="B151" s="40"/>
      <c r="C151" s="41"/>
      <c r="D151" s="250" t="s">
        <v>145</v>
      </c>
      <c r="E151" s="41"/>
      <c r="F151" s="251" t="s">
        <v>239</v>
      </c>
      <c r="G151" s="41"/>
      <c r="H151" s="41"/>
      <c r="I151" s="247"/>
      <c r="J151" s="41"/>
      <c r="K151" s="41"/>
      <c r="L151" s="42"/>
      <c r="M151" s="248"/>
      <c r="N151" s="249"/>
      <c r="O151" s="92"/>
      <c r="P151" s="92"/>
      <c r="Q151" s="92"/>
      <c r="R151" s="92"/>
      <c r="S151" s="92"/>
      <c r="T151" s="93"/>
      <c r="U151" s="39"/>
      <c r="V151" s="39"/>
      <c r="W151" s="39"/>
      <c r="X151" s="39"/>
      <c r="Y151" s="39"/>
      <c r="Z151" s="39"/>
      <c r="AA151" s="39"/>
      <c r="AB151" s="39"/>
      <c r="AC151" s="39"/>
      <c r="AD151" s="39"/>
      <c r="AE151" s="39"/>
      <c r="AT151" s="16" t="s">
        <v>145</v>
      </c>
      <c r="AU151" s="16" t="s">
        <v>85</v>
      </c>
    </row>
    <row r="152" s="2" customFormat="1">
      <c r="A152" s="39"/>
      <c r="B152" s="40"/>
      <c r="C152" s="41"/>
      <c r="D152" s="245" t="s">
        <v>147</v>
      </c>
      <c r="E152" s="41"/>
      <c r="F152" s="252" t="s">
        <v>212</v>
      </c>
      <c r="G152" s="41"/>
      <c r="H152" s="41"/>
      <c r="I152" s="247"/>
      <c r="J152" s="41"/>
      <c r="K152" s="41"/>
      <c r="L152" s="42"/>
      <c r="M152" s="248"/>
      <c r="N152" s="249"/>
      <c r="O152" s="92"/>
      <c r="P152" s="92"/>
      <c r="Q152" s="92"/>
      <c r="R152" s="92"/>
      <c r="S152" s="92"/>
      <c r="T152" s="93"/>
      <c r="U152" s="39"/>
      <c r="V152" s="39"/>
      <c r="W152" s="39"/>
      <c r="X152" s="39"/>
      <c r="Y152" s="39"/>
      <c r="Z152" s="39"/>
      <c r="AA152" s="39"/>
      <c r="AB152" s="39"/>
      <c r="AC152" s="39"/>
      <c r="AD152" s="39"/>
      <c r="AE152" s="39"/>
      <c r="AT152" s="16" t="s">
        <v>147</v>
      </c>
      <c r="AU152" s="16" t="s">
        <v>85</v>
      </c>
    </row>
    <row r="153" s="13" customFormat="1">
      <c r="A153" s="13"/>
      <c r="B153" s="253"/>
      <c r="C153" s="254"/>
      <c r="D153" s="245" t="s">
        <v>219</v>
      </c>
      <c r="E153" s="255" t="s">
        <v>1</v>
      </c>
      <c r="F153" s="256" t="s">
        <v>813</v>
      </c>
      <c r="G153" s="254"/>
      <c r="H153" s="257">
        <v>29466.400000000001</v>
      </c>
      <c r="I153" s="258"/>
      <c r="J153" s="254"/>
      <c r="K153" s="254"/>
      <c r="L153" s="259"/>
      <c r="M153" s="260"/>
      <c r="N153" s="261"/>
      <c r="O153" s="261"/>
      <c r="P153" s="261"/>
      <c r="Q153" s="261"/>
      <c r="R153" s="261"/>
      <c r="S153" s="261"/>
      <c r="T153" s="262"/>
      <c r="U153" s="13"/>
      <c r="V153" s="13"/>
      <c r="W153" s="13"/>
      <c r="X153" s="13"/>
      <c r="Y153" s="13"/>
      <c r="Z153" s="13"/>
      <c r="AA153" s="13"/>
      <c r="AB153" s="13"/>
      <c r="AC153" s="13"/>
      <c r="AD153" s="13"/>
      <c r="AE153" s="13"/>
      <c r="AT153" s="263" t="s">
        <v>219</v>
      </c>
      <c r="AU153" s="263" t="s">
        <v>85</v>
      </c>
      <c r="AV153" s="13" t="s">
        <v>87</v>
      </c>
      <c r="AW153" s="13" t="s">
        <v>32</v>
      </c>
      <c r="AX153" s="13" t="s">
        <v>85</v>
      </c>
      <c r="AY153" s="263" t="s">
        <v>136</v>
      </c>
    </row>
    <row r="154" s="2" customFormat="1" ht="24.15" customHeight="1">
      <c r="A154" s="39"/>
      <c r="B154" s="40"/>
      <c r="C154" s="232" t="s">
        <v>191</v>
      </c>
      <c r="D154" s="232" t="s">
        <v>137</v>
      </c>
      <c r="E154" s="233" t="s">
        <v>241</v>
      </c>
      <c r="F154" s="234" t="s">
        <v>242</v>
      </c>
      <c r="G154" s="235" t="s">
        <v>186</v>
      </c>
      <c r="H154" s="236">
        <v>2257.1399999999999</v>
      </c>
      <c r="I154" s="237"/>
      <c r="J154" s="238">
        <f>ROUND(I154*H154,2)</f>
        <v>0</v>
      </c>
      <c r="K154" s="239"/>
      <c r="L154" s="42"/>
      <c r="M154" s="240" t="s">
        <v>1</v>
      </c>
      <c r="N154" s="241" t="s">
        <v>42</v>
      </c>
      <c r="O154" s="92"/>
      <c r="P154" s="242">
        <f>O154*H154</f>
        <v>0</v>
      </c>
      <c r="Q154" s="242">
        <v>0</v>
      </c>
      <c r="R154" s="242">
        <f>Q154*H154</f>
        <v>0</v>
      </c>
      <c r="S154" s="242">
        <v>0</v>
      </c>
      <c r="T154" s="243">
        <f>S154*H154</f>
        <v>0</v>
      </c>
      <c r="U154" s="39"/>
      <c r="V154" s="39"/>
      <c r="W154" s="39"/>
      <c r="X154" s="39"/>
      <c r="Y154" s="39"/>
      <c r="Z154" s="39"/>
      <c r="AA154" s="39"/>
      <c r="AB154" s="39"/>
      <c r="AC154" s="39"/>
      <c r="AD154" s="39"/>
      <c r="AE154" s="39"/>
      <c r="AR154" s="244" t="s">
        <v>141</v>
      </c>
      <c r="AT154" s="244" t="s">
        <v>137</v>
      </c>
      <c r="AU154" s="244" t="s">
        <v>85</v>
      </c>
      <c r="AY154" s="16" t="s">
        <v>136</v>
      </c>
      <c r="BE154" s="144">
        <f>IF(N154="základní",J154,0)</f>
        <v>0</v>
      </c>
      <c r="BF154" s="144">
        <f>IF(N154="snížená",J154,0)</f>
        <v>0</v>
      </c>
      <c r="BG154" s="144">
        <f>IF(N154="zákl. přenesená",J154,0)</f>
        <v>0</v>
      </c>
      <c r="BH154" s="144">
        <f>IF(N154="sníž. přenesená",J154,0)</f>
        <v>0</v>
      </c>
      <c r="BI154" s="144">
        <f>IF(N154="nulová",J154,0)</f>
        <v>0</v>
      </c>
      <c r="BJ154" s="16" t="s">
        <v>85</v>
      </c>
      <c r="BK154" s="144">
        <f>ROUND(I154*H154,2)</f>
        <v>0</v>
      </c>
      <c r="BL154" s="16" t="s">
        <v>141</v>
      </c>
      <c r="BM154" s="244" t="s">
        <v>814</v>
      </c>
    </row>
    <row r="155" s="2" customFormat="1">
      <c r="A155" s="39"/>
      <c r="B155" s="40"/>
      <c r="C155" s="41"/>
      <c r="D155" s="245" t="s">
        <v>143</v>
      </c>
      <c r="E155" s="41"/>
      <c r="F155" s="246" t="s">
        <v>244</v>
      </c>
      <c r="G155" s="41"/>
      <c r="H155" s="41"/>
      <c r="I155" s="247"/>
      <c r="J155" s="41"/>
      <c r="K155" s="41"/>
      <c r="L155" s="42"/>
      <c r="M155" s="248"/>
      <c r="N155" s="249"/>
      <c r="O155" s="92"/>
      <c r="P155" s="92"/>
      <c r="Q155" s="92"/>
      <c r="R155" s="92"/>
      <c r="S155" s="92"/>
      <c r="T155" s="93"/>
      <c r="U155" s="39"/>
      <c r="V155" s="39"/>
      <c r="W155" s="39"/>
      <c r="X155" s="39"/>
      <c r="Y155" s="39"/>
      <c r="Z155" s="39"/>
      <c r="AA155" s="39"/>
      <c r="AB155" s="39"/>
      <c r="AC155" s="39"/>
      <c r="AD155" s="39"/>
      <c r="AE155" s="39"/>
      <c r="AT155" s="16" t="s">
        <v>143</v>
      </c>
      <c r="AU155" s="16" t="s">
        <v>85</v>
      </c>
    </row>
    <row r="156" s="2" customFormat="1">
      <c r="A156" s="39"/>
      <c r="B156" s="40"/>
      <c r="C156" s="41"/>
      <c r="D156" s="250" t="s">
        <v>145</v>
      </c>
      <c r="E156" s="41"/>
      <c r="F156" s="251" t="s">
        <v>245</v>
      </c>
      <c r="G156" s="41"/>
      <c r="H156" s="41"/>
      <c r="I156" s="247"/>
      <c r="J156" s="41"/>
      <c r="K156" s="41"/>
      <c r="L156" s="42"/>
      <c r="M156" s="248"/>
      <c r="N156" s="249"/>
      <c r="O156" s="92"/>
      <c r="P156" s="92"/>
      <c r="Q156" s="92"/>
      <c r="R156" s="92"/>
      <c r="S156" s="92"/>
      <c r="T156" s="93"/>
      <c r="U156" s="39"/>
      <c r="V156" s="39"/>
      <c r="W156" s="39"/>
      <c r="X156" s="39"/>
      <c r="Y156" s="39"/>
      <c r="Z156" s="39"/>
      <c r="AA156" s="39"/>
      <c r="AB156" s="39"/>
      <c r="AC156" s="39"/>
      <c r="AD156" s="39"/>
      <c r="AE156" s="39"/>
      <c r="AT156" s="16" t="s">
        <v>145</v>
      </c>
      <c r="AU156" s="16" t="s">
        <v>85</v>
      </c>
    </row>
    <row r="157" s="2" customFormat="1">
      <c r="A157" s="39"/>
      <c r="B157" s="40"/>
      <c r="C157" s="41"/>
      <c r="D157" s="245" t="s">
        <v>147</v>
      </c>
      <c r="E157" s="41"/>
      <c r="F157" s="252" t="s">
        <v>246</v>
      </c>
      <c r="G157" s="41"/>
      <c r="H157" s="41"/>
      <c r="I157" s="247"/>
      <c r="J157" s="41"/>
      <c r="K157" s="41"/>
      <c r="L157" s="42"/>
      <c r="M157" s="248"/>
      <c r="N157" s="249"/>
      <c r="O157" s="92"/>
      <c r="P157" s="92"/>
      <c r="Q157" s="92"/>
      <c r="R157" s="92"/>
      <c r="S157" s="92"/>
      <c r="T157" s="93"/>
      <c r="U157" s="39"/>
      <c r="V157" s="39"/>
      <c r="W157" s="39"/>
      <c r="X157" s="39"/>
      <c r="Y157" s="39"/>
      <c r="Z157" s="39"/>
      <c r="AA157" s="39"/>
      <c r="AB157" s="39"/>
      <c r="AC157" s="39"/>
      <c r="AD157" s="39"/>
      <c r="AE157" s="39"/>
      <c r="AT157" s="16" t="s">
        <v>147</v>
      </c>
      <c r="AU157" s="16" t="s">
        <v>85</v>
      </c>
    </row>
    <row r="158" s="2" customFormat="1" ht="37.8" customHeight="1">
      <c r="A158" s="39"/>
      <c r="B158" s="40"/>
      <c r="C158" s="232" t="s">
        <v>198</v>
      </c>
      <c r="D158" s="232" t="s">
        <v>137</v>
      </c>
      <c r="E158" s="233" t="s">
        <v>815</v>
      </c>
      <c r="F158" s="234" t="s">
        <v>816</v>
      </c>
      <c r="G158" s="235" t="s">
        <v>186</v>
      </c>
      <c r="H158" s="236">
        <v>348</v>
      </c>
      <c r="I158" s="237"/>
      <c r="J158" s="238">
        <f>ROUND(I158*H158,2)</f>
        <v>0</v>
      </c>
      <c r="K158" s="239"/>
      <c r="L158" s="42"/>
      <c r="M158" s="240" t="s">
        <v>1</v>
      </c>
      <c r="N158" s="241" t="s">
        <v>42</v>
      </c>
      <c r="O158" s="92"/>
      <c r="P158" s="242">
        <f>O158*H158</f>
        <v>0</v>
      </c>
      <c r="Q158" s="242">
        <v>0</v>
      </c>
      <c r="R158" s="242">
        <f>Q158*H158</f>
        <v>0</v>
      </c>
      <c r="S158" s="242">
        <v>0</v>
      </c>
      <c r="T158" s="243">
        <f>S158*H158</f>
        <v>0</v>
      </c>
      <c r="U158" s="39"/>
      <c r="V158" s="39"/>
      <c r="W158" s="39"/>
      <c r="X158" s="39"/>
      <c r="Y158" s="39"/>
      <c r="Z158" s="39"/>
      <c r="AA158" s="39"/>
      <c r="AB158" s="39"/>
      <c r="AC158" s="39"/>
      <c r="AD158" s="39"/>
      <c r="AE158" s="39"/>
      <c r="AR158" s="244" t="s">
        <v>141</v>
      </c>
      <c r="AT158" s="244" t="s">
        <v>137</v>
      </c>
      <c r="AU158" s="244" t="s">
        <v>85</v>
      </c>
      <c r="AY158" s="16" t="s">
        <v>136</v>
      </c>
      <c r="BE158" s="144">
        <f>IF(N158="základní",J158,0)</f>
        <v>0</v>
      </c>
      <c r="BF158" s="144">
        <f>IF(N158="snížená",J158,0)</f>
        <v>0</v>
      </c>
      <c r="BG158" s="144">
        <f>IF(N158="zákl. přenesená",J158,0)</f>
        <v>0</v>
      </c>
      <c r="BH158" s="144">
        <f>IF(N158="sníž. přenesená",J158,0)</f>
        <v>0</v>
      </c>
      <c r="BI158" s="144">
        <f>IF(N158="nulová",J158,0)</f>
        <v>0</v>
      </c>
      <c r="BJ158" s="16" t="s">
        <v>85</v>
      </c>
      <c r="BK158" s="144">
        <f>ROUND(I158*H158,2)</f>
        <v>0</v>
      </c>
      <c r="BL158" s="16" t="s">
        <v>141</v>
      </c>
      <c r="BM158" s="244" t="s">
        <v>817</v>
      </c>
    </row>
    <row r="159" s="2" customFormat="1">
      <c r="A159" s="39"/>
      <c r="B159" s="40"/>
      <c r="C159" s="41"/>
      <c r="D159" s="245" t="s">
        <v>143</v>
      </c>
      <c r="E159" s="41"/>
      <c r="F159" s="246" t="s">
        <v>818</v>
      </c>
      <c r="G159" s="41"/>
      <c r="H159" s="41"/>
      <c r="I159" s="247"/>
      <c r="J159" s="41"/>
      <c r="K159" s="41"/>
      <c r="L159" s="42"/>
      <c r="M159" s="248"/>
      <c r="N159" s="249"/>
      <c r="O159" s="92"/>
      <c r="P159" s="92"/>
      <c r="Q159" s="92"/>
      <c r="R159" s="92"/>
      <c r="S159" s="92"/>
      <c r="T159" s="93"/>
      <c r="U159" s="39"/>
      <c r="V159" s="39"/>
      <c r="W159" s="39"/>
      <c r="X159" s="39"/>
      <c r="Y159" s="39"/>
      <c r="Z159" s="39"/>
      <c r="AA159" s="39"/>
      <c r="AB159" s="39"/>
      <c r="AC159" s="39"/>
      <c r="AD159" s="39"/>
      <c r="AE159" s="39"/>
      <c r="AT159" s="16" t="s">
        <v>143</v>
      </c>
      <c r="AU159" s="16" t="s">
        <v>85</v>
      </c>
    </row>
    <row r="160" s="2" customFormat="1">
      <c r="A160" s="39"/>
      <c r="B160" s="40"/>
      <c r="C160" s="41"/>
      <c r="D160" s="250" t="s">
        <v>145</v>
      </c>
      <c r="E160" s="41"/>
      <c r="F160" s="251" t="s">
        <v>819</v>
      </c>
      <c r="G160" s="41"/>
      <c r="H160" s="41"/>
      <c r="I160" s="247"/>
      <c r="J160" s="41"/>
      <c r="K160" s="41"/>
      <c r="L160" s="42"/>
      <c r="M160" s="248"/>
      <c r="N160" s="249"/>
      <c r="O160" s="92"/>
      <c r="P160" s="92"/>
      <c r="Q160" s="92"/>
      <c r="R160" s="92"/>
      <c r="S160" s="92"/>
      <c r="T160" s="93"/>
      <c r="U160" s="39"/>
      <c r="V160" s="39"/>
      <c r="W160" s="39"/>
      <c r="X160" s="39"/>
      <c r="Y160" s="39"/>
      <c r="Z160" s="39"/>
      <c r="AA160" s="39"/>
      <c r="AB160" s="39"/>
      <c r="AC160" s="39"/>
      <c r="AD160" s="39"/>
      <c r="AE160" s="39"/>
      <c r="AT160" s="16" t="s">
        <v>145</v>
      </c>
      <c r="AU160" s="16" t="s">
        <v>85</v>
      </c>
    </row>
    <row r="161" s="2" customFormat="1">
      <c r="A161" s="39"/>
      <c r="B161" s="40"/>
      <c r="C161" s="41"/>
      <c r="D161" s="245" t="s">
        <v>147</v>
      </c>
      <c r="E161" s="41"/>
      <c r="F161" s="252" t="s">
        <v>820</v>
      </c>
      <c r="G161" s="41"/>
      <c r="H161" s="41"/>
      <c r="I161" s="247"/>
      <c r="J161" s="41"/>
      <c r="K161" s="41"/>
      <c r="L161" s="42"/>
      <c r="M161" s="248"/>
      <c r="N161" s="249"/>
      <c r="O161" s="92"/>
      <c r="P161" s="92"/>
      <c r="Q161" s="92"/>
      <c r="R161" s="92"/>
      <c r="S161" s="92"/>
      <c r="T161" s="93"/>
      <c r="U161" s="39"/>
      <c r="V161" s="39"/>
      <c r="W161" s="39"/>
      <c r="X161" s="39"/>
      <c r="Y161" s="39"/>
      <c r="Z161" s="39"/>
      <c r="AA161" s="39"/>
      <c r="AB161" s="39"/>
      <c r="AC161" s="39"/>
      <c r="AD161" s="39"/>
      <c r="AE161" s="39"/>
      <c r="AT161" s="16" t="s">
        <v>147</v>
      </c>
      <c r="AU161" s="16" t="s">
        <v>85</v>
      </c>
    </row>
    <row r="162" s="2" customFormat="1" ht="24.15" customHeight="1">
      <c r="A162" s="39"/>
      <c r="B162" s="40"/>
      <c r="C162" s="232" t="s">
        <v>206</v>
      </c>
      <c r="D162" s="232" t="s">
        <v>137</v>
      </c>
      <c r="E162" s="233" t="s">
        <v>248</v>
      </c>
      <c r="F162" s="234" t="s">
        <v>249</v>
      </c>
      <c r="G162" s="235" t="s">
        <v>250</v>
      </c>
      <c r="H162" s="236">
        <v>3130.8049999999998</v>
      </c>
      <c r="I162" s="237"/>
      <c r="J162" s="238">
        <f>ROUND(I162*H162,2)</f>
        <v>0</v>
      </c>
      <c r="K162" s="239"/>
      <c r="L162" s="42"/>
      <c r="M162" s="240" t="s">
        <v>1</v>
      </c>
      <c r="N162" s="241" t="s">
        <v>42</v>
      </c>
      <c r="O162" s="92"/>
      <c r="P162" s="242">
        <f>O162*H162</f>
        <v>0</v>
      </c>
      <c r="Q162" s="242">
        <v>0</v>
      </c>
      <c r="R162" s="242">
        <f>Q162*H162</f>
        <v>0</v>
      </c>
      <c r="S162" s="242">
        <v>0</v>
      </c>
      <c r="T162" s="243">
        <f>S162*H162</f>
        <v>0</v>
      </c>
      <c r="U162" s="39"/>
      <c r="V162" s="39"/>
      <c r="W162" s="39"/>
      <c r="X162" s="39"/>
      <c r="Y162" s="39"/>
      <c r="Z162" s="39"/>
      <c r="AA162" s="39"/>
      <c r="AB162" s="39"/>
      <c r="AC162" s="39"/>
      <c r="AD162" s="39"/>
      <c r="AE162" s="39"/>
      <c r="AR162" s="244" t="s">
        <v>141</v>
      </c>
      <c r="AT162" s="244" t="s">
        <v>137</v>
      </c>
      <c r="AU162" s="244" t="s">
        <v>85</v>
      </c>
      <c r="AY162" s="16" t="s">
        <v>136</v>
      </c>
      <c r="BE162" s="144">
        <f>IF(N162="základní",J162,0)</f>
        <v>0</v>
      </c>
      <c r="BF162" s="144">
        <f>IF(N162="snížená",J162,0)</f>
        <v>0</v>
      </c>
      <c r="BG162" s="144">
        <f>IF(N162="zákl. přenesená",J162,0)</f>
        <v>0</v>
      </c>
      <c r="BH162" s="144">
        <f>IF(N162="sníž. přenesená",J162,0)</f>
        <v>0</v>
      </c>
      <c r="BI162" s="144">
        <f>IF(N162="nulová",J162,0)</f>
        <v>0</v>
      </c>
      <c r="BJ162" s="16" t="s">
        <v>85</v>
      </c>
      <c r="BK162" s="144">
        <f>ROUND(I162*H162,2)</f>
        <v>0</v>
      </c>
      <c r="BL162" s="16" t="s">
        <v>141</v>
      </c>
      <c r="BM162" s="244" t="s">
        <v>821</v>
      </c>
    </row>
    <row r="163" s="2" customFormat="1">
      <c r="A163" s="39"/>
      <c r="B163" s="40"/>
      <c r="C163" s="41"/>
      <c r="D163" s="245" t="s">
        <v>143</v>
      </c>
      <c r="E163" s="41"/>
      <c r="F163" s="246" t="s">
        <v>252</v>
      </c>
      <c r="G163" s="41"/>
      <c r="H163" s="41"/>
      <c r="I163" s="247"/>
      <c r="J163" s="41"/>
      <c r="K163" s="41"/>
      <c r="L163" s="42"/>
      <c r="M163" s="248"/>
      <c r="N163" s="249"/>
      <c r="O163" s="92"/>
      <c r="P163" s="92"/>
      <c r="Q163" s="92"/>
      <c r="R163" s="92"/>
      <c r="S163" s="92"/>
      <c r="T163" s="93"/>
      <c r="U163" s="39"/>
      <c r="V163" s="39"/>
      <c r="W163" s="39"/>
      <c r="X163" s="39"/>
      <c r="Y163" s="39"/>
      <c r="Z163" s="39"/>
      <c r="AA163" s="39"/>
      <c r="AB163" s="39"/>
      <c r="AC163" s="39"/>
      <c r="AD163" s="39"/>
      <c r="AE163" s="39"/>
      <c r="AT163" s="16" t="s">
        <v>143</v>
      </c>
      <c r="AU163" s="16" t="s">
        <v>85</v>
      </c>
    </row>
    <row r="164" s="2" customFormat="1">
      <c r="A164" s="39"/>
      <c r="B164" s="40"/>
      <c r="C164" s="41"/>
      <c r="D164" s="250" t="s">
        <v>145</v>
      </c>
      <c r="E164" s="41"/>
      <c r="F164" s="251" t="s">
        <v>253</v>
      </c>
      <c r="G164" s="41"/>
      <c r="H164" s="41"/>
      <c r="I164" s="247"/>
      <c r="J164" s="41"/>
      <c r="K164" s="41"/>
      <c r="L164" s="42"/>
      <c r="M164" s="248"/>
      <c r="N164" s="249"/>
      <c r="O164" s="92"/>
      <c r="P164" s="92"/>
      <c r="Q164" s="92"/>
      <c r="R164" s="92"/>
      <c r="S164" s="92"/>
      <c r="T164" s="93"/>
      <c r="U164" s="39"/>
      <c r="V164" s="39"/>
      <c r="W164" s="39"/>
      <c r="X164" s="39"/>
      <c r="Y164" s="39"/>
      <c r="Z164" s="39"/>
      <c r="AA164" s="39"/>
      <c r="AB164" s="39"/>
      <c r="AC164" s="39"/>
      <c r="AD164" s="39"/>
      <c r="AE164" s="39"/>
      <c r="AT164" s="16" t="s">
        <v>145</v>
      </c>
      <c r="AU164" s="16" t="s">
        <v>85</v>
      </c>
    </row>
    <row r="165" s="2" customFormat="1">
      <c r="A165" s="39"/>
      <c r="B165" s="40"/>
      <c r="C165" s="41"/>
      <c r="D165" s="245" t="s">
        <v>147</v>
      </c>
      <c r="E165" s="41"/>
      <c r="F165" s="252" t="s">
        <v>254</v>
      </c>
      <c r="G165" s="41"/>
      <c r="H165" s="41"/>
      <c r="I165" s="247"/>
      <c r="J165" s="41"/>
      <c r="K165" s="41"/>
      <c r="L165" s="42"/>
      <c r="M165" s="248"/>
      <c r="N165" s="249"/>
      <c r="O165" s="92"/>
      <c r="P165" s="92"/>
      <c r="Q165" s="92"/>
      <c r="R165" s="92"/>
      <c r="S165" s="92"/>
      <c r="T165" s="93"/>
      <c r="U165" s="39"/>
      <c r="V165" s="39"/>
      <c r="W165" s="39"/>
      <c r="X165" s="39"/>
      <c r="Y165" s="39"/>
      <c r="Z165" s="39"/>
      <c r="AA165" s="39"/>
      <c r="AB165" s="39"/>
      <c r="AC165" s="39"/>
      <c r="AD165" s="39"/>
      <c r="AE165" s="39"/>
      <c r="AT165" s="16" t="s">
        <v>147</v>
      </c>
      <c r="AU165" s="16" t="s">
        <v>85</v>
      </c>
    </row>
    <row r="166" s="13" customFormat="1">
      <c r="A166" s="13"/>
      <c r="B166" s="253"/>
      <c r="C166" s="254"/>
      <c r="D166" s="245" t="s">
        <v>219</v>
      </c>
      <c r="E166" s="255" t="s">
        <v>1</v>
      </c>
      <c r="F166" s="256" t="s">
        <v>822</v>
      </c>
      <c r="G166" s="254"/>
      <c r="H166" s="257">
        <v>3130.8049999999998</v>
      </c>
      <c r="I166" s="258"/>
      <c r="J166" s="254"/>
      <c r="K166" s="254"/>
      <c r="L166" s="259"/>
      <c r="M166" s="260"/>
      <c r="N166" s="261"/>
      <c r="O166" s="261"/>
      <c r="P166" s="261"/>
      <c r="Q166" s="261"/>
      <c r="R166" s="261"/>
      <c r="S166" s="261"/>
      <c r="T166" s="262"/>
      <c r="U166" s="13"/>
      <c r="V166" s="13"/>
      <c r="W166" s="13"/>
      <c r="X166" s="13"/>
      <c r="Y166" s="13"/>
      <c r="Z166" s="13"/>
      <c r="AA166" s="13"/>
      <c r="AB166" s="13"/>
      <c r="AC166" s="13"/>
      <c r="AD166" s="13"/>
      <c r="AE166" s="13"/>
      <c r="AT166" s="263" t="s">
        <v>219</v>
      </c>
      <c r="AU166" s="263" t="s">
        <v>85</v>
      </c>
      <c r="AV166" s="13" t="s">
        <v>87</v>
      </c>
      <c r="AW166" s="13" t="s">
        <v>32</v>
      </c>
      <c r="AX166" s="13" t="s">
        <v>85</v>
      </c>
      <c r="AY166" s="263" t="s">
        <v>136</v>
      </c>
    </row>
    <row r="167" s="2" customFormat="1" ht="16.5" customHeight="1">
      <c r="A167" s="39"/>
      <c r="B167" s="40"/>
      <c r="C167" s="232" t="s">
        <v>213</v>
      </c>
      <c r="D167" s="232" t="s">
        <v>137</v>
      </c>
      <c r="E167" s="233" t="s">
        <v>257</v>
      </c>
      <c r="F167" s="234" t="s">
        <v>258</v>
      </c>
      <c r="G167" s="235" t="s">
        <v>186</v>
      </c>
      <c r="H167" s="236">
        <v>1841.6500000000001</v>
      </c>
      <c r="I167" s="237"/>
      <c r="J167" s="238">
        <f>ROUND(I167*H167,2)</f>
        <v>0</v>
      </c>
      <c r="K167" s="239"/>
      <c r="L167" s="42"/>
      <c r="M167" s="240" t="s">
        <v>1</v>
      </c>
      <c r="N167" s="241" t="s">
        <v>42</v>
      </c>
      <c r="O167" s="92"/>
      <c r="P167" s="242">
        <f>O167*H167</f>
        <v>0</v>
      </c>
      <c r="Q167" s="242">
        <v>0</v>
      </c>
      <c r="R167" s="242">
        <f>Q167*H167</f>
        <v>0</v>
      </c>
      <c r="S167" s="242">
        <v>0</v>
      </c>
      <c r="T167" s="243">
        <f>S167*H167</f>
        <v>0</v>
      </c>
      <c r="U167" s="39"/>
      <c r="V167" s="39"/>
      <c r="W167" s="39"/>
      <c r="X167" s="39"/>
      <c r="Y167" s="39"/>
      <c r="Z167" s="39"/>
      <c r="AA167" s="39"/>
      <c r="AB167" s="39"/>
      <c r="AC167" s="39"/>
      <c r="AD167" s="39"/>
      <c r="AE167" s="39"/>
      <c r="AR167" s="244" t="s">
        <v>141</v>
      </c>
      <c r="AT167" s="244" t="s">
        <v>137</v>
      </c>
      <c r="AU167" s="244" t="s">
        <v>85</v>
      </c>
      <c r="AY167" s="16" t="s">
        <v>136</v>
      </c>
      <c r="BE167" s="144">
        <f>IF(N167="základní",J167,0)</f>
        <v>0</v>
      </c>
      <c r="BF167" s="144">
        <f>IF(N167="snížená",J167,0)</f>
        <v>0</v>
      </c>
      <c r="BG167" s="144">
        <f>IF(N167="zákl. přenesená",J167,0)</f>
        <v>0</v>
      </c>
      <c r="BH167" s="144">
        <f>IF(N167="sníž. přenesená",J167,0)</f>
        <v>0</v>
      </c>
      <c r="BI167" s="144">
        <f>IF(N167="nulová",J167,0)</f>
        <v>0</v>
      </c>
      <c r="BJ167" s="16" t="s">
        <v>85</v>
      </c>
      <c r="BK167" s="144">
        <f>ROUND(I167*H167,2)</f>
        <v>0</v>
      </c>
      <c r="BL167" s="16" t="s">
        <v>141</v>
      </c>
      <c r="BM167" s="244" t="s">
        <v>823</v>
      </c>
    </row>
    <row r="168" s="2" customFormat="1">
      <c r="A168" s="39"/>
      <c r="B168" s="40"/>
      <c r="C168" s="41"/>
      <c r="D168" s="245" t="s">
        <v>143</v>
      </c>
      <c r="E168" s="41"/>
      <c r="F168" s="246" t="s">
        <v>260</v>
      </c>
      <c r="G168" s="41"/>
      <c r="H168" s="41"/>
      <c r="I168" s="247"/>
      <c r="J168" s="41"/>
      <c r="K168" s="41"/>
      <c r="L168" s="42"/>
      <c r="M168" s="248"/>
      <c r="N168" s="249"/>
      <c r="O168" s="92"/>
      <c r="P168" s="92"/>
      <c r="Q168" s="92"/>
      <c r="R168" s="92"/>
      <c r="S168" s="92"/>
      <c r="T168" s="93"/>
      <c r="U168" s="39"/>
      <c r="V168" s="39"/>
      <c r="W168" s="39"/>
      <c r="X168" s="39"/>
      <c r="Y168" s="39"/>
      <c r="Z168" s="39"/>
      <c r="AA168" s="39"/>
      <c r="AB168" s="39"/>
      <c r="AC168" s="39"/>
      <c r="AD168" s="39"/>
      <c r="AE168" s="39"/>
      <c r="AT168" s="16" t="s">
        <v>143</v>
      </c>
      <c r="AU168" s="16" t="s">
        <v>85</v>
      </c>
    </row>
    <row r="169" s="2" customFormat="1">
      <c r="A169" s="39"/>
      <c r="B169" s="40"/>
      <c r="C169" s="41"/>
      <c r="D169" s="250" t="s">
        <v>145</v>
      </c>
      <c r="E169" s="41"/>
      <c r="F169" s="251" t="s">
        <v>261</v>
      </c>
      <c r="G169" s="41"/>
      <c r="H169" s="41"/>
      <c r="I169" s="247"/>
      <c r="J169" s="41"/>
      <c r="K169" s="41"/>
      <c r="L169" s="42"/>
      <c r="M169" s="248"/>
      <c r="N169" s="249"/>
      <c r="O169" s="92"/>
      <c r="P169" s="92"/>
      <c r="Q169" s="92"/>
      <c r="R169" s="92"/>
      <c r="S169" s="92"/>
      <c r="T169" s="93"/>
      <c r="U169" s="39"/>
      <c r="V169" s="39"/>
      <c r="W169" s="39"/>
      <c r="X169" s="39"/>
      <c r="Y169" s="39"/>
      <c r="Z169" s="39"/>
      <c r="AA169" s="39"/>
      <c r="AB169" s="39"/>
      <c r="AC169" s="39"/>
      <c r="AD169" s="39"/>
      <c r="AE169" s="39"/>
      <c r="AT169" s="16" t="s">
        <v>145</v>
      </c>
      <c r="AU169" s="16" t="s">
        <v>85</v>
      </c>
    </row>
    <row r="170" s="2" customFormat="1">
      <c r="A170" s="39"/>
      <c r="B170" s="40"/>
      <c r="C170" s="41"/>
      <c r="D170" s="245" t="s">
        <v>147</v>
      </c>
      <c r="E170" s="41"/>
      <c r="F170" s="252" t="s">
        <v>262</v>
      </c>
      <c r="G170" s="41"/>
      <c r="H170" s="41"/>
      <c r="I170" s="247"/>
      <c r="J170" s="41"/>
      <c r="K170" s="41"/>
      <c r="L170" s="42"/>
      <c r="M170" s="248"/>
      <c r="N170" s="249"/>
      <c r="O170" s="92"/>
      <c r="P170" s="92"/>
      <c r="Q170" s="92"/>
      <c r="R170" s="92"/>
      <c r="S170" s="92"/>
      <c r="T170" s="93"/>
      <c r="U170" s="39"/>
      <c r="V170" s="39"/>
      <c r="W170" s="39"/>
      <c r="X170" s="39"/>
      <c r="Y170" s="39"/>
      <c r="Z170" s="39"/>
      <c r="AA170" s="39"/>
      <c r="AB170" s="39"/>
      <c r="AC170" s="39"/>
      <c r="AD170" s="39"/>
      <c r="AE170" s="39"/>
      <c r="AT170" s="16" t="s">
        <v>147</v>
      </c>
      <c r="AU170" s="16" t="s">
        <v>85</v>
      </c>
    </row>
    <row r="171" s="2" customFormat="1" ht="24.15" customHeight="1">
      <c r="A171" s="39"/>
      <c r="B171" s="40"/>
      <c r="C171" s="232" t="s">
        <v>221</v>
      </c>
      <c r="D171" s="232" t="s">
        <v>137</v>
      </c>
      <c r="E171" s="233" t="s">
        <v>264</v>
      </c>
      <c r="F171" s="234" t="s">
        <v>265</v>
      </c>
      <c r="G171" s="235" t="s">
        <v>186</v>
      </c>
      <c r="H171" s="236">
        <v>67.489999999999995</v>
      </c>
      <c r="I171" s="237"/>
      <c r="J171" s="238">
        <f>ROUND(I171*H171,2)</f>
        <v>0</v>
      </c>
      <c r="K171" s="239"/>
      <c r="L171" s="42"/>
      <c r="M171" s="240" t="s">
        <v>1</v>
      </c>
      <c r="N171" s="241" t="s">
        <v>42</v>
      </c>
      <c r="O171" s="92"/>
      <c r="P171" s="242">
        <f>O171*H171</f>
        <v>0</v>
      </c>
      <c r="Q171" s="242">
        <v>0</v>
      </c>
      <c r="R171" s="242">
        <f>Q171*H171</f>
        <v>0</v>
      </c>
      <c r="S171" s="242">
        <v>0</v>
      </c>
      <c r="T171" s="243">
        <f>S171*H171</f>
        <v>0</v>
      </c>
      <c r="U171" s="39"/>
      <c r="V171" s="39"/>
      <c r="W171" s="39"/>
      <c r="X171" s="39"/>
      <c r="Y171" s="39"/>
      <c r="Z171" s="39"/>
      <c r="AA171" s="39"/>
      <c r="AB171" s="39"/>
      <c r="AC171" s="39"/>
      <c r="AD171" s="39"/>
      <c r="AE171" s="39"/>
      <c r="AR171" s="244" t="s">
        <v>141</v>
      </c>
      <c r="AT171" s="244" t="s">
        <v>137</v>
      </c>
      <c r="AU171" s="244" t="s">
        <v>85</v>
      </c>
      <c r="AY171" s="16" t="s">
        <v>136</v>
      </c>
      <c r="BE171" s="144">
        <f>IF(N171="základní",J171,0)</f>
        <v>0</v>
      </c>
      <c r="BF171" s="144">
        <f>IF(N171="snížená",J171,0)</f>
        <v>0</v>
      </c>
      <c r="BG171" s="144">
        <f>IF(N171="zákl. přenesená",J171,0)</f>
        <v>0</v>
      </c>
      <c r="BH171" s="144">
        <f>IF(N171="sníž. přenesená",J171,0)</f>
        <v>0</v>
      </c>
      <c r="BI171" s="144">
        <f>IF(N171="nulová",J171,0)</f>
        <v>0</v>
      </c>
      <c r="BJ171" s="16" t="s">
        <v>85</v>
      </c>
      <c r="BK171" s="144">
        <f>ROUND(I171*H171,2)</f>
        <v>0</v>
      </c>
      <c r="BL171" s="16" t="s">
        <v>141</v>
      </c>
      <c r="BM171" s="244" t="s">
        <v>824</v>
      </c>
    </row>
    <row r="172" s="2" customFormat="1">
      <c r="A172" s="39"/>
      <c r="B172" s="40"/>
      <c r="C172" s="41"/>
      <c r="D172" s="245" t="s">
        <v>143</v>
      </c>
      <c r="E172" s="41"/>
      <c r="F172" s="246" t="s">
        <v>267</v>
      </c>
      <c r="G172" s="41"/>
      <c r="H172" s="41"/>
      <c r="I172" s="247"/>
      <c r="J172" s="41"/>
      <c r="K172" s="41"/>
      <c r="L172" s="42"/>
      <c r="M172" s="248"/>
      <c r="N172" s="249"/>
      <c r="O172" s="92"/>
      <c r="P172" s="92"/>
      <c r="Q172" s="92"/>
      <c r="R172" s="92"/>
      <c r="S172" s="92"/>
      <c r="T172" s="93"/>
      <c r="U172" s="39"/>
      <c r="V172" s="39"/>
      <c r="W172" s="39"/>
      <c r="X172" s="39"/>
      <c r="Y172" s="39"/>
      <c r="Z172" s="39"/>
      <c r="AA172" s="39"/>
      <c r="AB172" s="39"/>
      <c r="AC172" s="39"/>
      <c r="AD172" s="39"/>
      <c r="AE172" s="39"/>
      <c r="AT172" s="16" t="s">
        <v>143</v>
      </c>
      <c r="AU172" s="16" t="s">
        <v>85</v>
      </c>
    </row>
    <row r="173" s="2" customFormat="1">
      <c r="A173" s="39"/>
      <c r="B173" s="40"/>
      <c r="C173" s="41"/>
      <c r="D173" s="250" t="s">
        <v>145</v>
      </c>
      <c r="E173" s="41"/>
      <c r="F173" s="251" t="s">
        <v>268</v>
      </c>
      <c r="G173" s="41"/>
      <c r="H173" s="41"/>
      <c r="I173" s="247"/>
      <c r="J173" s="41"/>
      <c r="K173" s="41"/>
      <c r="L173" s="42"/>
      <c r="M173" s="248"/>
      <c r="N173" s="249"/>
      <c r="O173" s="92"/>
      <c r="P173" s="92"/>
      <c r="Q173" s="92"/>
      <c r="R173" s="92"/>
      <c r="S173" s="92"/>
      <c r="T173" s="93"/>
      <c r="U173" s="39"/>
      <c r="V173" s="39"/>
      <c r="W173" s="39"/>
      <c r="X173" s="39"/>
      <c r="Y173" s="39"/>
      <c r="Z173" s="39"/>
      <c r="AA173" s="39"/>
      <c r="AB173" s="39"/>
      <c r="AC173" s="39"/>
      <c r="AD173" s="39"/>
      <c r="AE173" s="39"/>
      <c r="AT173" s="16" t="s">
        <v>145</v>
      </c>
      <c r="AU173" s="16" t="s">
        <v>85</v>
      </c>
    </row>
    <row r="174" s="2" customFormat="1">
      <c r="A174" s="39"/>
      <c r="B174" s="40"/>
      <c r="C174" s="41"/>
      <c r="D174" s="245" t="s">
        <v>147</v>
      </c>
      <c r="E174" s="41"/>
      <c r="F174" s="252" t="s">
        <v>269</v>
      </c>
      <c r="G174" s="41"/>
      <c r="H174" s="41"/>
      <c r="I174" s="247"/>
      <c r="J174" s="41"/>
      <c r="K174" s="41"/>
      <c r="L174" s="42"/>
      <c r="M174" s="248"/>
      <c r="N174" s="249"/>
      <c r="O174" s="92"/>
      <c r="P174" s="92"/>
      <c r="Q174" s="92"/>
      <c r="R174" s="92"/>
      <c r="S174" s="92"/>
      <c r="T174" s="93"/>
      <c r="U174" s="39"/>
      <c r="V174" s="39"/>
      <c r="W174" s="39"/>
      <c r="X174" s="39"/>
      <c r="Y174" s="39"/>
      <c r="Z174" s="39"/>
      <c r="AA174" s="39"/>
      <c r="AB174" s="39"/>
      <c r="AC174" s="39"/>
      <c r="AD174" s="39"/>
      <c r="AE174" s="39"/>
      <c r="AT174" s="16" t="s">
        <v>147</v>
      </c>
      <c r="AU174" s="16" t="s">
        <v>85</v>
      </c>
    </row>
    <row r="175" s="2" customFormat="1" ht="24.15" customHeight="1">
      <c r="A175" s="39"/>
      <c r="B175" s="40"/>
      <c r="C175" s="232" t="s">
        <v>228</v>
      </c>
      <c r="D175" s="232" t="s">
        <v>137</v>
      </c>
      <c r="E175" s="233" t="s">
        <v>271</v>
      </c>
      <c r="F175" s="234" t="s">
        <v>272</v>
      </c>
      <c r="G175" s="235" t="s">
        <v>171</v>
      </c>
      <c r="H175" s="236">
        <v>6036.1099999999997</v>
      </c>
      <c r="I175" s="237"/>
      <c r="J175" s="238">
        <f>ROUND(I175*H175,2)</f>
        <v>0</v>
      </c>
      <c r="K175" s="239"/>
      <c r="L175" s="42"/>
      <c r="M175" s="240" t="s">
        <v>1</v>
      </c>
      <c r="N175" s="241" t="s">
        <v>42</v>
      </c>
      <c r="O175" s="92"/>
      <c r="P175" s="242">
        <f>O175*H175</f>
        <v>0</v>
      </c>
      <c r="Q175" s="242">
        <v>0</v>
      </c>
      <c r="R175" s="242">
        <f>Q175*H175</f>
        <v>0</v>
      </c>
      <c r="S175" s="242">
        <v>0</v>
      </c>
      <c r="T175" s="243">
        <f>S175*H175</f>
        <v>0</v>
      </c>
      <c r="U175" s="39"/>
      <c r="V175" s="39"/>
      <c r="W175" s="39"/>
      <c r="X175" s="39"/>
      <c r="Y175" s="39"/>
      <c r="Z175" s="39"/>
      <c r="AA175" s="39"/>
      <c r="AB175" s="39"/>
      <c r="AC175" s="39"/>
      <c r="AD175" s="39"/>
      <c r="AE175" s="39"/>
      <c r="AR175" s="244" t="s">
        <v>201</v>
      </c>
      <c r="AT175" s="244" t="s">
        <v>137</v>
      </c>
      <c r="AU175" s="244" t="s">
        <v>85</v>
      </c>
      <c r="AY175" s="16" t="s">
        <v>136</v>
      </c>
      <c r="BE175" s="144">
        <f>IF(N175="základní",J175,0)</f>
        <v>0</v>
      </c>
      <c r="BF175" s="144">
        <f>IF(N175="snížená",J175,0)</f>
        <v>0</v>
      </c>
      <c r="BG175" s="144">
        <f>IF(N175="zákl. přenesená",J175,0)</f>
        <v>0</v>
      </c>
      <c r="BH175" s="144">
        <f>IF(N175="sníž. přenesená",J175,0)</f>
        <v>0</v>
      </c>
      <c r="BI175" s="144">
        <f>IF(N175="nulová",J175,0)</f>
        <v>0</v>
      </c>
      <c r="BJ175" s="16" t="s">
        <v>85</v>
      </c>
      <c r="BK175" s="144">
        <f>ROUND(I175*H175,2)</f>
        <v>0</v>
      </c>
      <c r="BL175" s="16" t="s">
        <v>201</v>
      </c>
      <c r="BM175" s="244" t="s">
        <v>825</v>
      </c>
    </row>
    <row r="176" s="2" customFormat="1">
      <c r="A176" s="39"/>
      <c r="B176" s="40"/>
      <c r="C176" s="41"/>
      <c r="D176" s="245" t="s">
        <v>143</v>
      </c>
      <c r="E176" s="41"/>
      <c r="F176" s="246" t="s">
        <v>274</v>
      </c>
      <c r="G176" s="41"/>
      <c r="H176" s="41"/>
      <c r="I176" s="247"/>
      <c r="J176" s="41"/>
      <c r="K176" s="41"/>
      <c r="L176" s="42"/>
      <c r="M176" s="248"/>
      <c r="N176" s="249"/>
      <c r="O176" s="92"/>
      <c r="P176" s="92"/>
      <c r="Q176" s="92"/>
      <c r="R176" s="92"/>
      <c r="S176" s="92"/>
      <c r="T176" s="93"/>
      <c r="U176" s="39"/>
      <c r="V176" s="39"/>
      <c r="W176" s="39"/>
      <c r="X176" s="39"/>
      <c r="Y176" s="39"/>
      <c r="Z176" s="39"/>
      <c r="AA176" s="39"/>
      <c r="AB176" s="39"/>
      <c r="AC176" s="39"/>
      <c r="AD176" s="39"/>
      <c r="AE176" s="39"/>
      <c r="AT176" s="16" t="s">
        <v>143</v>
      </c>
      <c r="AU176" s="16" t="s">
        <v>85</v>
      </c>
    </row>
    <row r="177" s="2" customFormat="1">
      <c r="A177" s="39"/>
      <c r="B177" s="40"/>
      <c r="C177" s="41"/>
      <c r="D177" s="250" t="s">
        <v>145</v>
      </c>
      <c r="E177" s="41"/>
      <c r="F177" s="251" t="s">
        <v>275</v>
      </c>
      <c r="G177" s="41"/>
      <c r="H177" s="41"/>
      <c r="I177" s="247"/>
      <c r="J177" s="41"/>
      <c r="K177" s="41"/>
      <c r="L177" s="42"/>
      <c r="M177" s="248"/>
      <c r="N177" s="249"/>
      <c r="O177" s="92"/>
      <c r="P177" s="92"/>
      <c r="Q177" s="92"/>
      <c r="R177" s="92"/>
      <c r="S177" s="92"/>
      <c r="T177" s="93"/>
      <c r="U177" s="39"/>
      <c r="V177" s="39"/>
      <c r="W177" s="39"/>
      <c r="X177" s="39"/>
      <c r="Y177" s="39"/>
      <c r="Z177" s="39"/>
      <c r="AA177" s="39"/>
      <c r="AB177" s="39"/>
      <c r="AC177" s="39"/>
      <c r="AD177" s="39"/>
      <c r="AE177" s="39"/>
      <c r="AT177" s="16" t="s">
        <v>145</v>
      </c>
      <c r="AU177" s="16" t="s">
        <v>85</v>
      </c>
    </row>
    <row r="178" s="2" customFormat="1">
      <c r="A178" s="39"/>
      <c r="B178" s="40"/>
      <c r="C178" s="41"/>
      <c r="D178" s="245" t="s">
        <v>147</v>
      </c>
      <c r="E178" s="41"/>
      <c r="F178" s="252" t="s">
        <v>276</v>
      </c>
      <c r="G178" s="41"/>
      <c r="H178" s="41"/>
      <c r="I178" s="247"/>
      <c r="J178" s="41"/>
      <c r="K178" s="41"/>
      <c r="L178" s="42"/>
      <c r="M178" s="248"/>
      <c r="N178" s="249"/>
      <c r="O178" s="92"/>
      <c r="P178" s="92"/>
      <c r="Q178" s="92"/>
      <c r="R178" s="92"/>
      <c r="S178" s="92"/>
      <c r="T178" s="93"/>
      <c r="U178" s="39"/>
      <c r="V178" s="39"/>
      <c r="W178" s="39"/>
      <c r="X178" s="39"/>
      <c r="Y178" s="39"/>
      <c r="Z178" s="39"/>
      <c r="AA178" s="39"/>
      <c r="AB178" s="39"/>
      <c r="AC178" s="39"/>
      <c r="AD178" s="39"/>
      <c r="AE178" s="39"/>
      <c r="AT178" s="16" t="s">
        <v>147</v>
      </c>
      <c r="AU178" s="16" t="s">
        <v>85</v>
      </c>
    </row>
    <row r="179" s="2" customFormat="1" ht="16.5" customHeight="1">
      <c r="A179" s="39"/>
      <c r="B179" s="40"/>
      <c r="C179" s="264" t="s">
        <v>234</v>
      </c>
      <c r="D179" s="264" t="s">
        <v>278</v>
      </c>
      <c r="E179" s="265" t="s">
        <v>279</v>
      </c>
      <c r="F179" s="266" t="s">
        <v>280</v>
      </c>
      <c r="G179" s="267" t="s">
        <v>281</v>
      </c>
      <c r="H179" s="268">
        <v>211.26400000000001</v>
      </c>
      <c r="I179" s="269"/>
      <c r="J179" s="270">
        <f>ROUND(I179*H179,2)</f>
        <v>0</v>
      </c>
      <c r="K179" s="271"/>
      <c r="L179" s="272"/>
      <c r="M179" s="273" t="s">
        <v>1</v>
      </c>
      <c r="N179" s="274" t="s">
        <v>42</v>
      </c>
      <c r="O179" s="92"/>
      <c r="P179" s="242">
        <f>O179*H179</f>
        <v>0</v>
      </c>
      <c r="Q179" s="242">
        <v>0.001</v>
      </c>
      <c r="R179" s="242">
        <f>Q179*H179</f>
        <v>0.21126400000000001</v>
      </c>
      <c r="S179" s="242">
        <v>0</v>
      </c>
      <c r="T179" s="243">
        <f>S179*H179</f>
        <v>0</v>
      </c>
      <c r="U179" s="39"/>
      <c r="V179" s="39"/>
      <c r="W179" s="39"/>
      <c r="X179" s="39"/>
      <c r="Y179" s="39"/>
      <c r="Z179" s="39"/>
      <c r="AA179" s="39"/>
      <c r="AB179" s="39"/>
      <c r="AC179" s="39"/>
      <c r="AD179" s="39"/>
      <c r="AE179" s="39"/>
      <c r="AR179" s="244" t="s">
        <v>201</v>
      </c>
      <c r="AT179" s="244" t="s">
        <v>278</v>
      </c>
      <c r="AU179" s="244" t="s">
        <v>85</v>
      </c>
      <c r="AY179" s="16" t="s">
        <v>136</v>
      </c>
      <c r="BE179" s="144">
        <f>IF(N179="základní",J179,0)</f>
        <v>0</v>
      </c>
      <c r="BF179" s="144">
        <f>IF(N179="snížená",J179,0)</f>
        <v>0</v>
      </c>
      <c r="BG179" s="144">
        <f>IF(N179="zákl. přenesená",J179,0)</f>
        <v>0</v>
      </c>
      <c r="BH179" s="144">
        <f>IF(N179="sníž. přenesená",J179,0)</f>
        <v>0</v>
      </c>
      <c r="BI179" s="144">
        <f>IF(N179="nulová",J179,0)</f>
        <v>0</v>
      </c>
      <c r="BJ179" s="16" t="s">
        <v>85</v>
      </c>
      <c r="BK179" s="144">
        <f>ROUND(I179*H179,2)</f>
        <v>0</v>
      </c>
      <c r="BL179" s="16" t="s">
        <v>201</v>
      </c>
      <c r="BM179" s="244" t="s">
        <v>826</v>
      </c>
    </row>
    <row r="180" s="2" customFormat="1">
      <c r="A180" s="39"/>
      <c r="B180" s="40"/>
      <c r="C180" s="41"/>
      <c r="D180" s="245" t="s">
        <v>143</v>
      </c>
      <c r="E180" s="41"/>
      <c r="F180" s="246" t="s">
        <v>280</v>
      </c>
      <c r="G180" s="41"/>
      <c r="H180" s="41"/>
      <c r="I180" s="247"/>
      <c r="J180" s="41"/>
      <c r="K180" s="41"/>
      <c r="L180" s="42"/>
      <c r="M180" s="248"/>
      <c r="N180" s="249"/>
      <c r="O180" s="92"/>
      <c r="P180" s="92"/>
      <c r="Q180" s="92"/>
      <c r="R180" s="92"/>
      <c r="S180" s="92"/>
      <c r="T180" s="93"/>
      <c r="U180" s="39"/>
      <c r="V180" s="39"/>
      <c r="W180" s="39"/>
      <c r="X180" s="39"/>
      <c r="Y180" s="39"/>
      <c r="Z180" s="39"/>
      <c r="AA180" s="39"/>
      <c r="AB180" s="39"/>
      <c r="AC180" s="39"/>
      <c r="AD180" s="39"/>
      <c r="AE180" s="39"/>
      <c r="AT180" s="16" t="s">
        <v>143</v>
      </c>
      <c r="AU180" s="16" t="s">
        <v>85</v>
      </c>
    </row>
    <row r="181" s="13" customFormat="1">
      <c r="A181" s="13"/>
      <c r="B181" s="253"/>
      <c r="C181" s="254"/>
      <c r="D181" s="245" t="s">
        <v>219</v>
      </c>
      <c r="E181" s="255" t="s">
        <v>1</v>
      </c>
      <c r="F181" s="256" t="s">
        <v>827</v>
      </c>
      <c r="G181" s="254"/>
      <c r="H181" s="257">
        <v>211.26400000000001</v>
      </c>
      <c r="I181" s="258"/>
      <c r="J181" s="254"/>
      <c r="K181" s="254"/>
      <c r="L181" s="259"/>
      <c r="M181" s="260"/>
      <c r="N181" s="261"/>
      <c r="O181" s="261"/>
      <c r="P181" s="261"/>
      <c r="Q181" s="261"/>
      <c r="R181" s="261"/>
      <c r="S181" s="261"/>
      <c r="T181" s="262"/>
      <c r="U181" s="13"/>
      <c r="V181" s="13"/>
      <c r="W181" s="13"/>
      <c r="X181" s="13"/>
      <c r="Y181" s="13"/>
      <c r="Z181" s="13"/>
      <c r="AA181" s="13"/>
      <c r="AB181" s="13"/>
      <c r="AC181" s="13"/>
      <c r="AD181" s="13"/>
      <c r="AE181" s="13"/>
      <c r="AT181" s="263" t="s">
        <v>219</v>
      </c>
      <c r="AU181" s="263" t="s">
        <v>85</v>
      </c>
      <c r="AV181" s="13" t="s">
        <v>87</v>
      </c>
      <c r="AW181" s="13" t="s">
        <v>32</v>
      </c>
      <c r="AX181" s="13" t="s">
        <v>85</v>
      </c>
      <c r="AY181" s="263" t="s">
        <v>136</v>
      </c>
    </row>
    <row r="182" s="2" customFormat="1" ht="24.15" customHeight="1">
      <c r="A182" s="39"/>
      <c r="B182" s="40"/>
      <c r="C182" s="232" t="s">
        <v>8</v>
      </c>
      <c r="D182" s="232" t="s">
        <v>137</v>
      </c>
      <c r="E182" s="233" t="s">
        <v>284</v>
      </c>
      <c r="F182" s="234" t="s">
        <v>285</v>
      </c>
      <c r="G182" s="235" t="s">
        <v>171</v>
      </c>
      <c r="H182" s="236">
        <v>8376.6399999999994</v>
      </c>
      <c r="I182" s="237"/>
      <c r="J182" s="238">
        <f>ROUND(I182*H182,2)</f>
        <v>0</v>
      </c>
      <c r="K182" s="239"/>
      <c r="L182" s="42"/>
      <c r="M182" s="240" t="s">
        <v>1</v>
      </c>
      <c r="N182" s="241" t="s">
        <v>42</v>
      </c>
      <c r="O182" s="92"/>
      <c r="P182" s="242">
        <f>O182*H182</f>
        <v>0</v>
      </c>
      <c r="Q182" s="242">
        <v>0</v>
      </c>
      <c r="R182" s="242">
        <f>Q182*H182</f>
        <v>0</v>
      </c>
      <c r="S182" s="242">
        <v>0</v>
      </c>
      <c r="T182" s="243">
        <f>S182*H182</f>
        <v>0</v>
      </c>
      <c r="U182" s="39"/>
      <c r="V182" s="39"/>
      <c r="W182" s="39"/>
      <c r="X182" s="39"/>
      <c r="Y182" s="39"/>
      <c r="Z182" s="39"/>
      <c r="AA182" s="39"/>
      <c r="AB182" s="39"/>
      <c r="AC182" s="39"/>
      <c r="AD182" s="39"/>
      <c r="AE182" s="39"/>
      <c r="AR182" s="244" t="s">
        <v>141</v>
      </c>
      <c r="AT182" s="244" t="s">
        <v>137</v>
      </c>
      <c r="AU182" s="244" t="s">
        <v>85</v>
      </c>
      <c r="AY182" s="16" t="s">
        <v>136</v>
      </c>
      <c r="BE182" s="144">
        <f>IF(N182="základní",J182,0)</f>
        <v>0</v>
      </c>
      <c r="BF182" s="144">
        <f>IF(N182="snížená",J182,0)</f>
        <v>0</v>
      </c>
      <c r="BG182" s="144">
        <f>IF(N182="zákl. přenesená",J182,0)</f>
        <v>0</v>
      </c>
      <c r="BH182" s="144">
        <f>IF(N182="sníž. přenesená",J182,0)</f>
        <v>0</v>
      </c>
      <c r="BI182" s="144">
        <f>IF(N182="nulová",J182,0)</f>
        <v>0</v>
      </c>
      <c r="BJ182" s="16" t="s">
        <v>85</v>
      </c>
      <c r="BK182" s="144">
        <f>ROUND(I182*H182,2)</f>
        <v>0</v>
      </c>
      <c r="BL182" s="16" t="s">
        <v>141</v>
      </c>
      <c r="BM182" s="244" t="s">
        <v>828</v>
      </c>
    </row>
    <row r="183" s="2" customFormat="1">
      <c r="A183" s="39"/>
      <c r="B183" s="40"/>
      <c r="C183" s="41"/>
      <c r="D183" s="245" t="s">
        <v>143</v>
      </c>
      <c r="E183" s="41"/>
      <c r="F183" s="246" t="s">
        <v>287</v>
      </c>
      <c r="G183" s="41"/>
      <c r="H183" s="41"/>
      <c r="I183" s="247"/>
      <c r="J183" s="41"/>
      <c r="K183" s="41"/>
      <c r="L183" s="42"/>
      <c r="M183" s="248"/>
      <c r="N183" s="249"/>
      <c r="O183" s="92"/>
      <c r="P183" s="92"/>
      <c r="Q183" s="92"/>
      <c r="R183" s="92"/>
      <c r="S183" s="92"/>
      <c r="T183" s="93"/>
      <c r="U183" s="39"/>
      <c r="V183" s="39"/>
      <c r="W183" s="39"/>
      <c r="X183" s="39"/>
      <c r="Y183" s="39"/>
      <c r="Z183" s="39"/>
      <c r="AA183" s="39"/>
      <c r="AB183" s="39"/>
      <c r="AC183" s="39"/>
      <c r="AD183" s="39"/>
      <c r="AE183" s="39"/>
      <c r="AT183" s="16" t="s">
        <v>143</v>
      </c>
      <c r="AU183" s="16" t="s">
        <v>85</v>
      </c>
    </row>
    <row r="184" s="2" customFormat="1">
      <c r="A184" s="39"/>
      <c r="B184" s="40"/>
      <c r="C184" s="41"/>
      <c r="D184" s="250" t="s">
        <v>145</v>
      </c>
      <c r="E184" s="41"/>
      <c r="F184" s="251" t="s">
        <v>288</v>
      </c>
      <c r="G184" s="41"/>
      <c r="H184" s="41"/>
      <c r="I184" s="247"/>
      <c r="J184" s="41"/>
      <c r="K184" s="41"/>
      <c r="L184" s="42"/>
      <c r="M184" s="248"/>
      <c r="N184" s="249"/>
      <c r="O184" s="92"/>
      <c r="P184" s="92"/>
      <c r="Q184" s="92"/>
      <c r="R184" s="92"/>
      <c r="S184" s="92"/>
      <c r="T184" s="93"/>
      <c r="U184" s="39"/>
      <c r="V184" s="39"/>
      <c r="W184" s="39"/>
      <c r="X184" s="39"/>
      <c r="Y184" s="39"/>
      <c r="Z184" s="39"/>
      <c r="AA184" s="39"/>
      <c r="AB184" s="39"/>
      <c r="AC184" s="39"/>
      <c r="AD184" s="39"/>
      <c r="AE184" s="39"/>
      <c r="AT184" s="16" t="s">
        <v>145</v>
      </c>
      <c r="AU184" s="16" t="s">
        <v>85</v>
      </c>
    </row>
    <row r="185" s="2" customFormat="1">
      <c r="A185" s="39"/>
      <c r="B185" s="40"/>
      <c r="C185" s="41"/>
      <c r="D185" s="245" t="s">
        <v>147</v>
      </c>
      <c r="E185" s="41"/>
      <c r="F185" s="252" t="s">
        <v>289</v>
      </c>
      <c r="G185" s="41"/>
      <c r="H185" s="41"/>
      <c r="I185" s="247"/>
      <c r="J185" s="41"/>
      <c r="K185" s="41"/>
      <c r="L185" s="42"/>
      <c r="M185" s="248"/>
      <c r="N185" s="249"/>
      <c r="O185" s="92"/>
      <c r="P185" s="92"/>
      <c r="Q185" s="92"/>
      <c r="R185" s="92"/>
      <c r="S185" s="92"/>
      <c r="T185" s="93"/>
      <c r="U185" s="39"/>
      <c r="V185" s="39"/>
      <c r="W185" s="39"/>
      <c r="X185" s="39"/>
      <c r="Y185" s="39"/>
      <c r="Z185" s="39"/>
      <c r="AA185" s="39"/>
      <c r="AB185" s="39"/>
      <c r="AC185" s="39"/>
      <c r="AD185" s="39"/>
      <c r="AE185" s="39"/>
      <c r="AT185" s="16" t="s">
        <v>147</v>
      </c>
      <c r="AU185" s="16" t="s">
        <v>85</v>
      </c>
    </row>
    <row r="186" s="2" customFormat="1" ht="24.15" customHeight="1">
      <c r="A186" s="39"/>
      <c r="B186" s="40"/>
      <c r="C186" s="232" t="s">
        <v>247</v>
      </c>
      <c r="D186" s="232" t="s">
        <v>137</v>
      </c>
      <c r="E186" s="233" t="s">
        <v>291</v>
      </c>
      <c r="F186" s="234" t="s">
        <v>292</v>
      </c>
      <c r="G186" s="235" t="s">
        <v>171</v>
      </c>
      <c r="H186" s="236">
        <v>3566.9000000000001</v>
      </c>
      <c r="I186" s="237"/>
      <c r="J186" s="238">
        <f>ROUND(I186*H186,2)</f>
        <v>0</v>
      </c>
      <c r="K186" s="239"/>
      <c r="L186" s="42"/>
      <c r="M186" s="240" t="s">
        <v>1</v>
      </c>
      <c r="N186" s="241" t="s">
        <v>42</v>
      </c>
      <c r="O186" s="92"/>
      <c r="P186" s="242">
        <f>O186*H186</f>
        <v>0</v>
      </c>
      <c r="Q186" s="242">
        <v>0</v>
      </c>
      <c r="R186" s="242">
        <f>Q186*H186</f>
        <v>0</v>
      </c>
      <c r="S186" s="242">
        <v>0</v>
      </c>
      <c r="T186" s="243">
        <f>S186*H186</f>
        <v>0</v>
      </c>
      <c r="U186" s="39"/>
      <c r="V186" s="39"/>
      <c r="W186" s="39"/>
      <c r="X186" s="39"/>
      <c r="Y186" s="39"/>
      <c r="Z186" s="39"/>
      <c r="AA186" s="39"/>
      <c r="AB186" s="39"/>
      <c r="AC186" s="39"/>
      <c r="AD186" s="39"/>
      <c r="AE186" s="39"/>
      <c r="AR186" s="244" t="s">
        <v>141</v>
      </c>
      <c r="AT186" s="244" t="s">
        <v>137</v>
      </c>
      <c r="AU186" s="244" t="s">
        <v>85</v>
      </c>
      <c r="AY186" s="16" t="s">
        <v>136</v>
      </c>
      <c r="BE186" s="144">
        <f>IF(N186="základní",J186,0)</f>
        <v>0</v>
      </c>
      <c r="BF186" s="144">
        <f>IF(N186="snížená",J186,0)</f>
        <v>0</v>
      </c>
      <c r="BG186" s="144">
        <f>IF(N186="zákl. přenesená",J186,0)</f>
        <v>0</v>
      </c>
      <c r="BH186" s="144">
        <f>IF(N186="sníž. přenesená",J186,0)</f>
        <v>0</v>
      </c>
      <c r="BI186" s="144">
        <f>IF(N186="nulová",J186,0)</f>
        <v>0</v>
      </c>
      <c r="BJ186" s="16" t="s">
        <v>85</v>
      </c>
      <c r="BK186" s="144">
        <f>ROUND(I186*H186,2)</f>
        <v>0</v>
      </c>
      <c r="BL186" s="16" t="s">
        <v>141</v>
      </c>
      <c r="BM186" s="244" t="s">
        <v>829</v>
      </c>
    </row>
    <row r="187" s="2" customFormat="1">
      <c r="A187" s="39"/>
      <c r="B187" s="40"/>
      <c r="C187" s="41"/>
      <c r="D187" s="245" t="s">
        <v>143</v>
      </c>
      <c r="E187" s="41"/>
      <c r="F187" s="246" t="s">
        <v>294</v>
      </c>
      <c r="G187" s="41"/>
      <c r="H187" s="41"/>
      <c r="I187" s="247"/>
      <c r="J187" s="41"/>
      <c r="K187" s="41"/>
      <c r="L187" s="42"/>
      <c r="M187" s="248"/>
      <c r="N187" s="249"/>
      <c r="O187" s="92"/>
      <c r="P187" s="92"/>
      <c r="Q187" s="92"/>
      <c r="R187" s="92"/>
      <c r="S187" s="92"/>
      <c r="T187" s="93"/>
      <c r="U187" s="39"/>
      <c r="V187" s="39"/>
      <c r="W187" s="39"/>
      <c r="X187" s="39"/>
      <c r="Y187" s="39"/>
      <c r="Z187" s="39"/>
      <c r="AA187" s="39"/>
      <c r="AB187" s="39"/>
      <c r="AC187" s="39"/>
      <c r="AD187" s="39"/>
      <c r="AE187" s="39"/>
      <c r="AT187" s="16" t="s">
        <v>143</v>
      </c>
      <c r="AU187" s="16" t="s">
        <v>85</v>
      </c>
    </row>
    <row r="188" s="2" customFormat="1">
      <c r="A188" s="39"/>
      <c r="B188" s="40"/>
      <c r="C188" s="41"/>
      <c r="D188" s="250" t="s">
        <v>145</v>
      </c>
      <c r="E188" s="41"/>
      <c r="F188" s="251" t="s">
        <v>295</v>
      </c>
      <c r="G188" s="41"/>
      <c r="H188" s="41"/>
      <c r="I188" s="247"/>
      <c r="J188" s="41"/>
      <c r="K188" s="41"/>
      <c r="L188" s="42"/>
      <c r="M188" s="248"/>
      <c r="N188" s="249"/>
      <c r="O188" s="92"/>
      <c r="P188" s="92"/>
      <c r="Q188" s="92"/>
      <c r="R188" s="92"/>
      <c r="S188" s="92"/>
      <c r="T188" s="93"/>
      <c r="U188" s="39"/>
      <c r="V188" s="39"/>
      <c r="W188" s="39"/>
      <c r="X188" s="39"/>
      <c r="Y188" s="39"/>
      <c r="Z188" s="39"/>
      <c r="AA188" s="39"/>
      <c r="AB188" s="39"/>
      <c r="AC188" s="39"/>
      <c r="AD188" s="39"/>
      <c r="AE188" s="39"/>
      <c r="AT188" s="16" t="s">
        <v>145</v>
      </c>
      <c r="AU188" s="16" t="s">
        <v>85</v>
      </c>
    </row>
    <row r="189" s="2" customFormat="1">
      <c r="A189" s="39"/>
      <c r="B189" s="40"/>
      <c r="C189" s="41"/>
      <c r="D189" s="245" t="s">
        <v>147</v>
      </c>
      <c r="E189" s="41"/>
      <c r="F189" s="252" t="s">
        <v>296</v>
      </c>
      <c r="G189" s="41"/>
      <c r="H189" s="41"/>
      <c r="I189" s="247"/>
      <c r="J189" s="41"/>
      <c r="K189" s="41"/>
      <c r="L189" s="42"/>
      <c r="M189" s="248"/>
      <c r="N189" s="249"/>
      <c r="O189" s="92"/>
      <c r="P189" s="92"/>
      <c r="Q189" s="92"/>
      <c r="R189" s="92"/>
      <c r="S189" s="92"/>
      <c r="T189" s="93"/>
      <c r="U189" s="39"/>
      <c r="V189" s="39"/>
      <c r="W189" s="39"/>
      <c r="X189" s="39"/>
      <c r="Y189" s="39"/>
      <c r="Z189" s="39"/>
      <c r="AA189" s="39"/>
      <c r="AB189" s="39"/>
      <c r="AC189" s="39"/>
      <c r="AD189" s="39"/>
      <c r="AE189" s="39"/>
      <c r="AT189" s="16" t="s">
        <v>147</v>
      </c>
      <c r="AU189" s="16" t="s">
        <v>85</v>
      </c>
    </row>
    <row r="190" s="2" customFormat="1" ht="16.5" customHeight="1">
      <c r="A190" s="39"/>
      <c r="B190" s="40"/>
      <c r="C190" s="232" t="s">
        <v>256</v>
      </c>
      <c r="D190" s="232" t="s">
        <v>137</v>
      </c>
      <c r="E190" s="233" t="s">
        <v>298</v>
      </c>
      <c r="F190" s="234" t="s">
        <v>299</v>
      </c>
      <c r="G190" s="235" t="s">
        <v>171</v>
      </c>
      <c r="H190" s="236">
        <v>1028.71</v>
      </c>
      <c r="I190" s="237"/>
      <c r="J190" s="238">
        <f>ROUND(I190*H190,2)</f>
        <v>0</v>
      </c>
      <c r="K190" s="239"/>
      <c r="L190" s="42"/>
      <c r="M190" s="240" t="s">
        <v>1</v>
      </c>
      <c r="N190" s="241" t="s">
        <v>42</v>
      </c>
      <c r="O190" s="92"/>
      <c r="P190" s="242">
        <f>O190*H190</f>
        <v>0</v>
      </c>
      <c r="Q190" s="242">
        <v>0</v>
      </c>
      <c r="R190" s="242">
        <f>Q190*H190</f>
        <v>0</v>
      </c>
      <c r="S190" s="242">
        <v>0</v>
      </c>
      <c r="T190" s="243">
        <f>S190*H190</f>
        <v>0</v>
      </c>
      <c r="U190" s="39"/>
      <c r="V190" s="39"/>
      <c r="W190" s="39"/>
      <c r="X190" s="39"/>
      <c r="Y190" s="39"/>
      <c r="Z190" s="39"/>
      <c r="AA190" s="39"/>
      <c r="AB190" s="39"/>
      <c r="AC190" s="39"/>
      <c r="AD190" s="39"/>
      <c r="AE190" s="39"/>
      <c r="AR190" s="244" t="s">
        <v>141</v>
      </c>
      <c r="AT190" s="244" t="s">
        <v>137</v>
      </c>
      <c r="AU190" s="244" t="s">
        <v>85</v>
      </c>
      <c r="AY190" s="16" t="s">
        <v>136</v>
      </c>
      <c r="BE190" s="144">
        <f>IF(N190="základní",J190,0)</f>
        <v>0</v>
      </c>
      <c r="BF190" s="144">
        <f>IF(N190="snížená",J190,0)</f>
        <v>0</v>
      </c>
      <c r="BG190" s="144">
        <f>IF(N190="zákl. přenesená",J190,0)</f>
        <v>0</v>
      </c>
      <c r="BH190" s="144">
        <f>IF(N190="sníž. přenesená",J190,0)</f>
        <v>0</v>
      </c>
      <c r="BI190" s="144">
        <f>IF(N190="nulová",J190,0)</f>
        <v>0</v>
      </c>
      <c r="BJ190" s="16" t="s">
        <v>85</v>
      </c>
      <c r="BK190" s="144">
        <f>ROUND(I190*H190,2)</f>
        <v>0</v>
      </c>
      <c r="BL190" s="16" t="s">
        <v>141</v>
      </c>
      <c r="BM190" s="244" t="s">
        <v>830</v>
      </c>
    </row>
    <row r="191" s="2" customFormat="1">
      <c r="A191" s="39"/>
      <c r="B191" s="40"/>
      <c r="C191" s="41"/>
      <c r="D191" s="245" t="s">
        <v>143</v>
      </c>
      <c r="E191" s="41"/>
      <c r="F191" s="246" t="s">
        <v>301</v>
      </c>
      <c r="G191" s="41"/>
      <c r="H191" s="41"/>
      <c r="I191" s="247"/>
      <c r="J191" s="41"/>
      <c r="K191" s="41"/>
      <c r="L191" s="42"/>
      <c r="M191" s="248"/>
      <c r="N191" s="249"/>
      <c r="O191" s="92"/>
      <c r="P191" s="92"/>
      <c r="Q191" s="92"/>
      <c r="R191" s="92"/>
      <c r="S191" s="92"/>
      <c r="T191" s="93"/>
      <c r="U191" s="39"/>
      <c r="V191" s="39"/>
      <c r="W191" s="39"/>
      <c r="X191" s="39"/>
      <c r="Y191" s="39"/>
      <c r="Z191" s="39"/>
      <c r="AA191" s="39"/>
      <c r="AB191" s="39"/>
      <c r="AC191" s="39"/>
      <c r="AD191" s="39"/>
      <c r="AE191" s="39"/>
      <c r="AT191" s="16" t="s">
        <v>143</v>
      </c>
      <c r="AU191" s="16" t="s">
        <v>85</v>
      </c>
    </row>
    <row r="192" s="2" customFormat="1">
      <c r="A192" s="39"/>
      <c r="B192" s="40"/>
      <c r="C192" s="41"/>
      <c r="D192" s="250" t="s">
        <v>145</v>
      </c>
      <c r="E192" s="41"/>
      <c r="F192" s="251" t="s">
        <v>302</v>
      </c>
      <c r="G192" s="41"/>
      <c r="H192" s="41"/>
      <c r="I192" s="247"/>
      <c r="J192" s="41"/>
      <c r="K192" s="41"/>
      <c r="L192" s="42"/>
      <c r="M192" s="248"/>
      <c r="N192" s="249"/>
      <c r="O192" s="92"/>
      <c r="P192" s="92"/>
      <c r="Q192" s="92"/>
      <c r="R192" s="92"/>
      <c r="S192" s="92"/>
      <c r="T192" s="93"/>
      <c r="U192" s="39"/>
      <c r="V192" s="39"/>
      <c r="W192" s="39"/>
      <c r="X192" s="39"/>
      <c r="Y192" s="39"/>
      <c r="Z192" s="39"/>
      <c r="AA192" s="39"/>
      <c r="AB192" s="39"/>
      <c r="AC192" s="39"/>
      <c r="AD192" s="39"/>
      <c r="AE192" s="39"/>
      <c r="AT192" s="16" t="s">
        <v>145</v>
      </c>
      <c r="AU192" s="16" t="s">
        <v>85</v>
      </c>
    </row>
    <row r="193" s="2" customFormat="1">
      <c r="A193" s="39"/>
      <c r="B193" s="40"/>
      <c r="C193" s="41"/>
      <c r="D193" s="245" t="s">
        <v>147</v>
      </c>
      <c r="E193" s="41"/>
      <c r="F193" s="252" t="s">
        <v>296</v>
      </c>
      <c r="G193" s="41"/>
      <c r="H193" s="41"/>
      <c r="I193" s="247"/>
      <c r="J193" s="41"/>
      <c r="K193" s="41"/>
      <c r="L193" s="42"/>
      <c r="M193" s="248"/>
      <c r="N193" s="249"/>
      <c r="O193" s="92"/>
      <c r="P193" s="92"/>
      <c r="Q193" s="92"/>
      <c r="R193" s="92"/>
      <c r="S193" s="92"/>
      <c r="T193" s="93"/>
      <c r="U193" s="39"/>
      <c r="V193" s="39"/>
      <c r="W193" s="39"/>
      <c r="X193" s="39"/>
      <c r="Y193" s="39"/>
      <c r="Z193" s="39"/>
      <c r="AA193" s="39"/>
      <c r="AB193" s="39"/>
      <c r="AC193" s="39"/>
      <c r="AD193" s="39"/>
      <c r="AE193" s="39"/>
      <c r="AT193" s="16" t="s">
        <v>147</v>
      </c>
      <c r="AU193" s="16" t="s">
        <v>85</v>
      </c>
    </row>
    <row r="194" s="2" customFormat="1" ht="24.15" customHeight="1">
      <c r="A194" s="39"/>
      <c r="B194" s="40"/>
      <c r="C194" s="232" t="s">
        <v>263</v>
      </c>
      <c r="D194" s="232" t="s">
        <v>137</v>
      </c>
      <c r="E194" s="233" t="s">
        <v>304</v>
      </c>
      <c r="F194" s="234" t="s">
        <v>305</v>
      </c>
      <c r="G194" s="235" t="s">
        <v>171</v>
      </c>
      <c r="H194" s="236">
        <v>7749.5600000000004</v>
      </c>
      <c r="I194" s="237"/>
      <c r="J194" s="238">
        <f>ROUND(I194*H194,2)</f>
        <v>0</v>
      </c>
      <c r="K194" s="239"/>
      <c r="L194" s="42"/>
      <c r="M194" s="240" t="s">
        <v>1</v>
      </c>
      <c r="N194" s="241" t="s">
        <v>42</v>
      </c>
      <c r="O194" s="92"/>
      <c r="P194" s="242">
        <f>O194*H194</f>
        <v>0</v>
      </c>
      <c r="Q194" s="242">
        <v>0</v>
      </c>
      <c r="R194" s="242">
        <f>Q194*H194</f>
        <v>0</v>
      </c>
      <c r="S194" s="242">
        <v>0</v>
      </c>
      <c r="T194" s="243">
        <f>S194*H194</f>
        <v>0</v>
      </c>
      <c r="U194" s="39"/>
      <c r="V194" s="39"/>
      <c r="W194" s="39"/>
      <c r="X194" s="39"/>
      <c r="Y194" s="39"/>
      <c r="Z194" s="39"/>
      <c r="AA194" s="39"/>
      <c r="AB194" s="39"/>
      <c r="AC194" s="39"/>
      <c r="AD194" s="39"/>
      <c r="AE194" s="39"/>
      <c r="AR194" s="244" t="s">
        <v>141</v>
      </c>
      <c r="AT194" s="244" t="s">
        <v>137</v>
      </c>
      <c r="AU194" s="244" t="s">
        <v>85</v>
      </c>
      <c r="AY194" s="16" t="s">
        <v>136</v>
      </c>
      <c r="BE194" s="144">
        <f>IF(N194="základní",J194,0)</f>
        <v>0</v>
      </c>
      <c r="BF194" s="144">
        <f>IF(N194="snížená",J194,0)</f>
        <v>0</v>
      </c>
      <c r="BG194" s="144">
        <f>IF(N194="zákl. přenesená",J194,0)</f>
        <v>0</v>
      </c>
      <c r="BH194" s="144">
        <f>IF(N194="sníž. přenesená",J194,0)</f>
        <v>0</v>
      </c>
      <c r="BI194" s="144">
        <f>IF(N194="nulová",J194,0)</f>
        <v>0</v>
      </c>
      <c r="BJ194" s="16" t="s">
        <v>85</v>
      </c>
      <c r="BK194" s="144">
        <f>ROUND(I194*H194,2)</f>
        <v>0</v>
      </c>
      <c r="BL194" s="16" t="s">
        <v>141</v>
      </c>
      <c r="BM194" s="244" t="s">
        <v>831</v>
      </c>
    </row>
    <row r="195" s="2" customFormat="1">
      <c r="A195" s="39"/>
      <c r="B195" s="40"/>
      <c r="C195" s="41"/>
      <c r="D195" s="245" t="s">
        <v>143</v>
      </c>
      <c r="E195" s="41"/>
      <c r="F195" s="246" t="s">
        <v>307</v>
      </c>
      <c r="G195" s="41"/>
      <c r="H195" s="41"/>
      <c r="I195" s="247"/>
      <c r="J195" s="41"/>
      <c r="K195" s="41"/>
      <c r="L195" s="42"/>
      <c r="M195" s="248"/>
      <c r="N195" s="249"/>
      <c r="O195" s="92"/>
      <c r="P195" s="92"/>
      <c r="Q195" s="92"/>
      <c r="R195" s="92"/>
      <c r="S195" s="92"/>
      <c r="T195" s="93"/>
      <c r="U195" s="39"/>
      <c r="V195" s="39"/>
      <c r="W195" s="39"/>
      <c r="X195" s="39"/>
      <c r="Y195" s="39"/>
      <c r="Z195" s="39"/>
      <c r="AA195" s="39"/>
      <c r="AB195" s="39"/>
      <c r="AC195" s="39"/>
      <c r="AD195" s="39"/>
      <c r="AE195" s="39"/>
      <c r="AT195" s="16" t="s">
        <v>143</v>
      </c>
      <c r="AU195" s="16" t="s">
        <v>85</v>
      </c>
    </row>
    <row r="196" s="2" customFormat="1">
      <c r="A196" s="39"/>
      <c r="B196" s="40"/>
      <c r="C196" s="41"/>
      <c r="D196" s="250" t="s">
        <v>145</v>
      </c>
      <c r="E196" s="41"/>
      <c r="F196" s="251" t="s">
        <v>308</v>
      </c>
      <c r="G196" s="41"/>
      <c r="H196" s="41"/>
      <c r="I196" s="247"/>
      <c r="J196" s="41"/>
      <c r="K196" s="41"/>
      <c r="L196" s="42"/>
      <c r="M196" s="248"/>
      <c r="N196" s="249"/>
      <c r="O196" s="92"/>
      <c r="P196" s="92"/>
      <c r="Q196" s="92"/>
      <c r="R196" s="92"/>
      <c r="S196" s="92"/>
      <c r="T196" s="93"/>
      <c r="U196" s="39"/>
      <c r="V196" s="39"/>
      <c r="W196" s="39"/>
      <c r="X196" s="39"/>
      <c r="Y196" s="39"/>
      <c r="Z196" s="39"/>
      <c r="AA196" s="39"/>
      <c r="AB196" s="39"/>
      <c r="AC196" s="39"/>
      <c r="AD196" s="39"/>
      <c r="AE196" s="39"/>
      <c r="AT196" s="16" t="s">
        <v>145</v>
      </c>
      <c r="AU196" s="16" t="s">
        <v>85</v>
      </c>
    </row>
    <row r="197" s="2" customFormat="1">
      <c r="A197" s="39"/>
      <c r="B197" s="40"/>
      <c r="C197" s="41"/>
      <c r="D197" s="245" t="s">
        <v>147</v>
      </c>
      <c r="E197" s="41"/>
      <c r="F197" s="252" t="s">
        <v>309</v>
      </c>
      <c r="G197" s="41"/>
      <c r="H197" s="41"/>
      <c r="I197" s="247"/>
      <c r="J197" s="41"/>
      <c r="K197" s="41"/>
      <c r="L197" s="42"/>
      <c r="M197" s="248"/>
      <c r="N197" s="249"/>
      <c r="O197" s="92"/>
      <c r="P197" s="92"/>
      <c r="Q197" s="92"/>
      <c r="R197" s="92"/>
      <c r="S197" s="92"/>
      <c r="T197" s="93"/>
      <c r="U197" s="39"/>
      <c r="V197" s="39"/>
      <c r="W197" s="39"/>
      <c r="X197" s="39"/>
      <c r="Y197" s="39"/>
      <c r="Z197" s="39"/>
      <c r="AA197" s="39"/>
      <c r="AB197" s="39"/>
      <c r="AC197" s="39"/>
      <c r="AD197" s="39"/>
      <c r="AE197" s="39"/>
      <c r="AT197" s="16" t="s">
        <v>147</v>
      </c>
      <c r="AU197" s="16" t="s">
        <v>85</v>
      </c>
    </row>
    <row r="198" s="2" customFormat="1" ht="24.15" customHeight="1">
      <c r="A198" s="39"/>
      <c r="B198" s="40"/>
      <c r="C198" s="232" t="s">
        <v>270</v>
      </c>
      <c r="D198" s="232" t="s">
        <v>137</v>
      </c>
      <c r="E198" s="233" t="s">
        <v>694</v>
      </c>
      <c r="F198" s="234" t="s">
        <v>695</v>
      </c>
      <c r="G198" s="235" t="s">
        <v>140</v>
      </c>
      <c r="H198" s="236">
        <v>22</v>
      </c>
      <c r="I198" s="237"/>
      <c r="J198" s="238">
        <f>ROUND(I198*H198,2)</f>
        <v>0</v>
      </c>
      <c r="K198" s="239"/>
      <c r="L198" s="42"/>
      <c r="M198" s="240" t="s">
        <v>1</v>
      </c>
      <c r="N198" s="241" t="s">
        <v>42</v>
      </c>
      <c r="O198" s="92"/>
      <c r="P198" s="242">
        <f>O198*H198</f>
        <v>0</v>
      </c>
      <c r="Q198" s="242">
        <v>0</v>
      </c>
      <c r="R198" s="242">
        <f>Q198*H198</f>
        <v>0</v>
      </c>
      <c r="S198" s="242">
        <v>0</v>
      </c>
      <c r="T198" s="243">
        <f>S198*H198</f>
        <v>0</v>
      </c>
      <c r="U198" s="39"/>
      <c r="V198" s="39"/>
      <c r="W198" s="39"/>
      <c r="X198" s="39"/>
      <c r="Y198" s="39"/>
      <c r="Z198" s="39"/>
      <c r="AA198" s="39"/>
      <c r="AB198" s="39"/>
      <c r="AC198" s="39"/>
      <c r="AD198" s="39"/>
      <c r="AE198" s="39"/>
      <c r="AR198" s="244" t="s">
        <v>141</v>
      </c>
      <c r="AT198" s="244" t="s">
        <v>137</v>
      </c>
      <c r="AU198" s="244" t="s">
        <v>85</v>
      </c>
      <c r="AY198" s="16" t="s">
        <v>136</v>
      </c>
      <c r="BE198" s="144">
        <f>IF(N198="základní",J198,0)</f>
        <v>0</v>
      </c>
      <c r="BF198" s="144">
        <f>IF(N198="snížená",J198,0)</f>
        <v>0</v>
      </c>
      <c r="BG198" s="144">
        <f>IF(N198="zákl. přenesená",J198,0)</f>
        <v>0</v>
      </c>
      <c r="BH198" s="144">
        <f>IF(N198="sníž. přenesená",J198,0)</f>
        <v>0</v>
      </c>
      <c r="BI198" s="144">
        <f>IF(N198="nulová",J198,0)</f>
        <v>0</v>
      </c>
      <c r="BJ198" s="16" t="s">
        <v>85</v>
      </c>
      <c r="BK198" s="144">
        <f>ROUND(I198*H198,2)</f>
        <v>0</v>
      </c>
      <c r="BL198" s="16" t="s">
        <v>141</v>
      </c>
      <c r="BM198" s="244" t="s">
        <v>832</v>
      </c>
    </row>
    <row r="199" s="2" customFormat="1">
      <c r="A199" s="39"/>
      <c r="B199" s="40"/>
      <c r="C199" s="41"/>
      <c r="D199" s="245" t="s">
        <v>143</v>
      </c>
      <c r="E199" s="41"/>
      <c r="F199" s="246" t="s">
        <v>697</v>
      </c>
      <c r="G199" s="41"/>
      <c r="H199" s="41"/>
      <c r="I199" s="247"/>
      <c r="J199" s="41"/>
      <c r="K199" s="41"/>
      <c r="L199" s="42"/>
      <c r="M199" s="248"/>
      <c r="N199" s="249"/>
      <c r="O199" s="92"/>
      <c r="P199" s="92"/>
      <c r="Q199" s="92"/>
      <c r="R199" s="92"/>
      <c r="S199" s="92"/>
      <c r="T199" s="93"/>
      <c r="U199" s="39"/>
      <c r="V199" s="39"/>
      <c r="W199" s="39"/>
      <c r="X199" s="39"/>
      <c r="Y199" s="39"/>
      <c r="Z199" s="39"/>
      <c r="AA199" s="39"/>
      <c r="AB199" s="39"/>
      <c r="AC199" s="39"/>
      <c r="AD199" s="39"/>
      <c r="AE199" s="39"/>
      <c r="AT199" s="16" t="s">
        <v>143</v>
      </c>
      <c r="AU199" s="16" t="s">
        <v>85</v>
      </c>
    </row>
    <row r="200" s="2" customFormat="1">
      <c r="A200" s="39"/>
      <c r="B200" s="40"/>
      <c r="C200" s="41"/>
      <c r="D200" s="250" t="s">
        <v>145</v>
      </c>
      <c r="E200" s="41"/>
      <c r="F200" s="251" t="s">
        <v>698</v>
      </c>
      <c r="G200" s="41"/>
      <c r="H200" s="41"/>
      <c r="I200" s="247"/>
      <c r="J200" s="41"/>
      <c r="K200" s="41"/>
      <c r="L200" s="42"/>
      <c r="M200" s="248"/>
      <c r="N200" s="249"/>
      <c r="O200" s="92"/>
      <c r="P200" s="92"/>
      <c r="Q200" s="92"/>
      <c r="R200" s="92"/>
      <c r="S200" s="92"/>
      <c r="T200" s="93"/>
      <c r="U200" s="39"/>
      <c r="V200" s="39"/>
      <c r="W200" s="39"/>
      <c r="X200" s="39"/>
      <c r="Y200" s="39"/>
      <c r="Z200" s="39"/>
      <c r="AA200" s="39"/>
      <c r="AB200" s="39"/>
      <c r="AC200" s="39"/>
      <c r="AD200" s="39"/>
      <c r="AE200" s="39"/>
      <c r="AT200" s="16" t="s">
        <v>145</v>
      </c>
      <c r="AU200" s="16" t="s">
        <v>85</v>
      </c>
    </row>
    <row r="201" s="2" customFormat="1">
      <c r="A201" s="39"/>
      <c r="B201" s="40"/>
      <c r="C201" s="41"/>
      <c r="D201" s="245" t="s">
        <v>147</v>
      </c>
      <c r="E201" s="41"/>
      <c r="F201" s="252" t="s">
        <v>699</v>
      </c>
      <c r="G201" s="41"/>
      <c r="H201" s="41"/>
      <c r="I201" s="247"/>
      <c r="J201" s="41"/>
      <c r="K201" s="41"/>
      <c r="L201" s="42"/>
      <c r="M201" s="248"/>
      <c r="N201" s="249"/>
      <c r="O201" s="92"/>
      <c r="P201" s="92"/>
      <c r="Q201" s="92"/>
      <c r="R201" s="92"/>
      <c r="S201" s="92"/>
      <c r="T201" s="93"/>
      <c r="U201" s="39"/>
      <c r="V201" s="39"/>
      <c r="W201" s="39"/>
      <c r="X201" s="39"/>
      <c r="Y201" s="39"/>
      <c r="Z201" s="39"/>
      <c r="AA201" s="39"/>
      <c r="AB201" s="39"/>
      <c r="AC201" s="39"/>
      <c r="AD201" s="39"/>
      <c r="AE201" s="39"/>
      <c r="AT201" s="16" t="s">
        <v>147</v>
      </c>
      <c r="AU201" s="16" t="s">
        <v>85</v>
      </c>
    </row>
    <row r="202" s="2" customFormat="1" ht="24.15" customHeight="1">
      <c r="A202" s="39"/>
      <c r="B202" s="40"/>
      <c r="C202" s="232" t="s">
        <v>277</v>
      </c>
      <c r="D202" s="232" t="s">
        <v>137</v>
      </c>
      <c r="E202" s="233" t="s">
        <v>700</v>
      </c>
      <c r="F202" s="234" t="s">
        <v>701</v>
      </c>
      <c r="G202" s="235" t="s">
        <v>140</v>
      </c>
      <c r="H202" s="236">
        <v>22</v>
      </c>
      <c r="I202" s="237"/>
      <c r="J202" s="238">
        <f>ROUND(I202*H202,2)</f>
        <v>0</v>
      </c>
      <c r="K202" s="239"/>
      <c r="L202" s="42"/>
      <c r="M202" s="240" t="s">
        <v>1</v>
      </c>
      <c r="N202" s="241" t="s">
        <v>42</v>
      </c>
      <c r="O202" s="92"/>
      <c r="P202" s="242">
        <f>O202*H202</f>
        <v>0</v>
      </c>
      <c r="Q202" s="242">
        <v>0</v>
      </c>
      <c r="R202" s="242">
        <f>Q202*H202</f>
        <v>0</v>
      </c>
      <c r="S202" s="242">
        <v>0</v>
      </c>
      <c r="T202" s="243">
        <f>S202*H202</f>
        <v>0</v>
      </c>
      <c r="U202" s="39"/>
      <c r="V202" s="39"/>
      <c r="W202" s="39"/>
      <c r="X202" s="39"/>
      <c r="Y202" s="39"/>
      <c r="Z202" s="39"/>
      <c r="AA202" s="39"/>
      <c r="AB202" s="39"/>
      <c r="AC202" s="39"/>
      <c r="AD202" s="39"/>
      <c r="AE202" s="39"/>
      <c r="AR202" s="244" t="s">
        <v>141</v>
      </c>
      <c r="AT202" s="244" t="s">
        <v>137</v>
      </c>
      <c r="AU202" s="244" t="s">
        <v>85</v>
      </c>
      <c r="AY202" s="16" t="s">
        <v>136</v>
      </c>
      <c r="BE202" s="144">
        <f>IF(N202="základní",J202,0)</f>
        <v>0</v>
      </c>
      <c r="BF202" s="144">
        <f>IF(N202="snížená",J202,0)</f>
        <v>0</v>
      </c>
      <c r="BG202" s="144">
        <f>IF(N202="zákl. přenesená",J202,0)</f>
        <v>0</v>
      </c>
      <c r="BH202" s="144">
        <f>IF(N202="sníž. přenesená",J202,0)</f>
        <v>0</v>
      </c>
      <c r="BI202" s="144">
        <f>IF(N202="nulová",J202,0)</f>
        <v>0</v>
      </c>
      <c r="BJ202" s="16" t="s">
        <v>85</v>
      </c>
      <c r="BK202" s="144">
        <f>ROUND(I202*H202,2)</f>
        <v>0</v>
      </c>
      <c r="BL202" s="16" t="s">
        <v>141</v>
      </c>
      <c r="BM202" s="244" t="s">
        <v>833</v>
      </c>
    </row>
    <row r="203" s="2" customFormat="1">
      <c r="A203" s="39"/>
      <c r="B203" s="40"/>
      <c r="C203" s="41"/>
      <c r="D203" s="245" t="s">
        <v>143</v>
      </c>
      <c r="E203" s="41"/>
      <c r="F203" s="246" t="s">
        <v>703</v>
      </c>
      <c r="G203" s="41"/>
      <c r="H203" s="41"/>
      <c r="I203" s="247"/>
      <c r="J203" s="41"/>
      <c r="K203" s="41"/>
      <c r="L203" s="42"/>
      <c r="M203" s="248"/>
      <c r="N203" s="249"/>
      <c r="O203" s="92"/>
      <c r="P203" s="92"/>
      <c r="Q203" s="92"/>
      <c r="R203" s="92"/>
      <c r="S203" s="92"/>
      <c r="T203" s="93"/>
      <c r="U203" s="39"/>
      <c r="V203" s="39"/>
      <c r="W203" s="39"/>
      <c r="X203" s="39"/>
      <c r="Y203" s="39"/>
      <c r="Z203" s="39"/>
      <c r="AA203" s="39"/>
      <c r="AB203" s="39"/>
      <c r="AC203" s="39"/>
      <c r="AD203" s="39"/>
      <c r="AE203" s="39"/>
      <c r="AT203" s="16" t="s">
        <v>143</v>
      </c>
      <c r="AU203" s="16" t="s">
        <v>85</v>
      </c>
    </row>
    <row r="204" s="2" customFormat="1">
      <c r="A204" s="39"/>
      <c r="B204" s="40"/>
      <c r="C204" s="41"/>
      <c r="D204" s="250" t="s">
        <v>145</v>
      </c>
      <c r="E204" s="41"/>
      <c r="F204" s="251" t="s">
        <v>704</v>
      </c>
      <c r="G204" s="41"/>
      <c r="H204" s="41"/>
      <c r="I204" s="247"/>
      <c r="J204" s="41"/>
      <c r="K204" s="41"/>
      <c r="L204" s="42"/>
      <c r="M204" s="248"/>
      <c r="N204" s="249"/>
      <c r="O204" s="92"/>
      <c r="P204" s="92"/>
      <c r="Q204" s="92"/>
      <c r="R204" s="92"/>
      <c r="S204" s="92"/>
      <c r="T204" s="93"/>
      <c r="U204" s="39"/>
      <c r="V204" s="39"/>
      <c r="W204" s="39"/>
      <c r="X204" s="39"/>
      <c r="Y204" s="39"/>
      <c r="Z204" s="39"/>
      <c r="AA204" s="39"/>
      <c r="AB204" s="39"/>
      <c r="AC204" s="39"/>
      <c r="AD204" s="39"/>
      <c r="AE204" s="39"/>
      <c r="AT204" s="16" t="s">
        <v>145</v>
      </c>
      <c r="AU204" s="16" t="s">
        <v>85</v>
      </c>
    </row>
    <row r="205" s="2" customFormat="1">
      <c r="A205" s="39"/>
      <c r="B205" s="40"/>
      <c r="C205" s="41"/>
      <c r="D205" s="245" t="s">
        <v>147</v>
      </c>
      <c r="E205" s="41"/>
      <c r="F205" s="252" t="s">
        <v>705</v>
      </c>
      <c r="G205" s="41"/>
      <c r="H205" s="41"/>
      <c r="I205" s="247"/>
      <c r="J205" s="41"/>
      <c r="K205" s="41"/>
      <c r="L205" s="42"/>
      <c r="M205" s="248"/>
      <c r="N205" s="249"/>
      <c r="O205" s="92"/>
      <c r="P205" s="92"/>
      <c r="Q205" s="92"/>
      <c r="R205" s="92"/>
      <c r="S205" s="92"/>
      <c r="T205" s="93"/>
      <c r="U205" s="39"/>
      <c r="V205" s="39"/>
      <c r="W205" s="39"/>
      <c r="X205" s="39"/>
      <c r="Y205" s="39"/>
      <c r="Z205" s="39"/>
      <c r="AA205" s="39"/>
      <c r="AB205" s="39"/>
      <c r="AC205" s="39"/>
      <c r="AD205" s="39"/>
      <c r="AE205" s="39"/>
      <c r="AT205" s="16" t="s">
        <v>147</v>
      </c>
      <c r="AU205" s="16" t="s">
        <v>85</v>
      </c>
    </row>
    <row r="206" s="2" customFormat="1" ht="16.5" customHeight="1">
      <c r="A206" s="39"/>
      <c r="B206" s="40"/>
      <c r="C206" s="264" t="s">
        <v>7</v>
      </c>
      <c r="D206" s="264" t="s">
        <v>278</v>
      </c>
      <c r="E206" s="265" t="s">
        <v>706</v>
      </c>
      <c r="F206" s="266" t="s">
        <v>707</v>
      </c>
      <c r="G206" s="267" t="s">
        <v>140</v>
      </c>
      <c r="H206" s="268">
        <v>22</v>
      </c>
      <c r="I206" s="269"/>
      <c r="J206" s="270">
        <f>ROUND(I206*H206,2)</f>
        <v>0</v>
      </c>
      <c r="K206" s="271"/>
      <c r="L206" s="272"/>
      <c r="M206" s="273" t="s">
        <v>1</v>
      </c>
      <c r="N206" s="274" t="s">
        <v>42</v>
      </c>
      <c r="O206" s="92"/>
      <c r="P206" s="242">
        <f>O206*H206</f>
        <v>0</v>
      </c>
      <c r="Q206" s="242">
        <v>0.0050000000000000001</v>
      </c>
      <c r="R206" s="242">
        <f>Q206*H206</f>
        <v>0.11</v>
      </c>
      <c r="S206" s="242">
        <v>0</v>
      </c>
      <c r="T206" s="243">
        <f>S206*H206</f>
        <v>0</v>
      </c>
      <c r="U206" s="39"/>
      <c r="V206" s="39"/>
      <c r="W206" s="39"/>
      <c r="X206" s="39"/>
      <c r="Y206" s="39"/>
      <c r="Z206" s="39"/>
      <c r="AA206" s="39"/>
      <c r="AB206" s="39"/>
      <c r="AC206" s="39"/>
      <c r="AD206" s="39"/>
      <c r="AE206" s="39"/>
      <c r="AR206" s="244" t="s">
        <v>191</v>
      </c>
      <c r="AT206" s="244" t="s">
        <v>278</v>
      </c>
      <c r="AU206" s="244" t="s">
        <v>85</v>
      </c>
      <c r="AY206" s="16" t="s">
        <v>136</v>
      </c>
      <c r="BE206" s="144">
        <f>IF(N206="základní",J206,0)</f>
        <v>0</v>
      </c>
      <c r="BF206" s="144">
        <f>IF(N206="snížená",J206,0)</f>
        <v>0</v>
      </c>
      <c r="BG206" s="144">
        <f>IF(N206="zákl. přenesená",J206,0)</f>
        <v>0</v>
      </c>
      <c r="BH206" s="144">
        <f>IF(N206="sníž. přenesená",J206,0)</f>
        <v>0</v>
      </c>
      <c r="BI206" s="144">
        <f>IF(N206="nulová",J206,0)</f>
        <v>0</v>
      </c>
      <c r="BJ206" s="16" t="s">
        <v>85</v>
      </c>
      <c r="BK206" s="144">
        <f>ROUND(I206*H206,2)</f>
        <v>0</v>
      </c>
      <c r="BL206" s="16" t="s">
        <v>141</v>
      </c>
      <c r="BM206" s="244" t="s">
        <v>834</v>
      </c>
    </row>
    <row r="207" s="2" customFormat="1">
      <c r="A207" s="39"/>
      <c r="B207" s="40"/>
      <c r="C207" s="41"/>
      <c r="D207" s="245" t="s">
        <v>143</v>
      </c>
      <c r="E207" s="41"/>
      <c r="F207" s="246" t="s">
        <v>707</v>
      </c>
      <c r="G207" s="41"/>
      <c r="H207" s="41"/>
      <c r="I207" s="247"/>
      <c r="J207" s="41"/>
      <c r="K207" s="41"/>
      <c r="L207" s="42"/>
      <c r="M207" s="248"/>
      <c r="N207" s="249"/>
      <c r="O207" s="92"/>
      <c r="P207" s="92"/>
      <c r="Q207" s="92"/>
      <c r="R207" s="92"/>
      <c r="S207" s="92"/>
      <c r="T207" s="93"/>
      <c r="U207" s="39"/>
      <c r="V207" s="39"/>
      <c r="W207" s="39"/>
      <c r="X207" s="39"/>
      <c r="Y207" s="39"/>
      <c r="Z207" s="39"/>
      <c r="AA207" s="39"/>
      <c r="AB207" s="39"/>
      <c r="AC207" s="39"/>
      <c r="AD207" s="39"/>
      <c r="AE207" s="39"/>
      <c r="AT207" s="16" t="s">
        <v>143</v>
      </c>
      <c r="AU207" s="16" t="s">
        <v>85</v>
      </c>
    </row>
    <row r="208" s="2" customFormat="1" ht="24.15" customHeight="1">
      <c r="A208" s="39"/>
      <c r="B208" s="40"/>
      <c r="C208" s="232" t="s">
        <v>290</v>
      </c>
      <c r="D208" s="232" t="s">
        <v>137</v>
      </c>
      <c r="E208" s="233" t="s">
        <v>709</v>
      </c>
      <c r="F208" s="234" t="s">
        <v>710</v>
      </c>
      <c r="G208" s="235" t="s">
        <v>140</v>
      </c>
      <c r="H208" s="236">
        <v>22</v>
      </c>
      <c r="I208" s="237"/>
      <c r="J208" s="238">
        <f>ROUND(I208*H208,2)</f>
        <v>0</v>
      </c>
      <c r="K208" s="239"/>
      <c r="L208" s="42"/>
      <c r="M208" s="240" t="s">
        <v>1</v>
      </c>
      <c r="N208" s="241" t="s">
        <v>42</v>
      </c>
      <c r="O208" s="92"/>
      <c r="P208" s="242">
        <f>O208*H208</f>
        <v>0</v>
      </c>
      <c r="Q208" s="242">
        <v>0.0020799999999999998</v>
      </c>
      <c r="R208" s="242">
        <f>Q208*H208</f>
        <v>0.045759999999999995</v>
      </c>
      <c r="S208" s="242">
        <v>0</v>
      </c>
      <c r="T208" s="243">
        <f>S208*H208</f>
        <v>0</v>
      </c>
      <c r="U208" s="39"/>
      <c r="V208" s="39"/>
      <c r="W208" s="39"/>
      <c r="X208" s="39"/>
      <c r="Y208" s="39"/>
      <c r="Z208" s="39"/>
      <c r="AA208" s="39"/>
      <c r="AB208" s="39"/>
      <c r="AC208" s="39"/>
      <c r="AD208" s="39"/>
      <c r="AE208" s="39"/>
      <c r="AR208" s="244" t="s">
        <v>141</v>
      </c>
      <c r="AT208" s="244" t="s">
        <v>137</v>
      </c>
      <c r="AU208" s="244" t="s">
        <v>85</v>
      </c>
      <c r="AY208" s="16" t="s">
        <v>136</v>
      </c>
      <c r="BE208" s="144">
        <f>IF(N208="základní",J208,0)</f>
        <v>0</v>
      </c>
      <c r="BF208" s="144">
        <f>IF(N208="snížená",J208,0)</f>
        <v>0</v>
      </c>
      <c r="BG208" s="144">
        <f>IF(N208="zákl. přenesená",J208,0)</f>
        <v>0</v>
      </c>
      <c r="BH208" s="144">
        <f>IF(N208="sníž. přenesená",J208,0)</f>
        <v>0</v>
      </c>
      <c r="BI208" s="144">
        <f>IF(N208="nulová",J208,0)</f>
        <v>0</v>
      </c>
      <c r="BJ208" s="16" t="s">
        <v>85</v>
      </c>
      <c r="BK208" s="144">
        <f>ROUND(I208*H208,2)</f>
        <v>0</v>
      </c>
      <c r="BL208" s="16" t="s">
        <v>141</v>
      </c>
      <c r="BM208" s="244" t="s">
        <v>835</v>
      </c>
    </row>
    <row r="209" s="2" customFormat="1">
      <c r="A209" s="39"/>
      <c r="B209" s="40"/>
      <c r="C209" s="41"/>
      <c r="D209" s="245" t="s">
        <v>143</v>
      </c>
      <c r="E209" s="41"/>
      <c r="F209" s="246" t="s">
        <v>712</v>
      </c>
      <c r="G209" s="41"/>
      <c r="H209" s="41"/>
      <c r="I209" s="247"/>
      <c r="J209" s="41"/>
      <c r="K209" s="41"/>
      <c r="L209" s="42"/>
      <c r="M209" s="248"/>
      <c r="N209" s="249"/>
      <c r="O209" s="92"/>
      <c r="P209" s="92"/>
      <c r="Q209" s="92"/>
      <c r="R209" s="92"/>
      <c r="S209" s="92"/>
      <c r="T209" s="93"/>
      <c r="U209" s="39"/>
      <c r="V209" s="39"/>
      <c r="W209" s="39"/>
      <c r="X209" s="39"/>
      <c r="Y209" s="39"/>
      <c r="Z209" s="39"/>
      <c r="AA209" s="39"/>
      <c r="AB209" s="39"/>
      <c r="AC209" s="39"/>
      <c r="AD209" s="39"/>
      <c r="AE209" s="39"/>
      <c r="AT209" s="16" t="s">
        <v>143</v>
      </c>
      <c r="AU209" s="16" t="s">
        <v>85</v>
      </c>
    </row>
    <row r="210" s="2" customFormat="1">
      <c r="A210" s="39"/>
      <c r="B210" s="40"/>
      <c r="C210" s="41"/>
      <c r="D210" s="250" t="s">
        <v>145</v>
      </c>
      <c r="E210" s="41"/>
      <c r="F210" s="251" t="s">
        <v>713</v>
      </c>
      <c r="G210" s="41"/>
      <c r="H210" s="41"/>
      <c r="I210" s="247"/>
      <c r="J210" s="41"/>
      <c r="K210" s="41"/>
      <c r="L210" s="42"/>
      <c r="M210" s="248"/>
      <c r="N210" s="249"/>
      <c r="O210" s="92"/>
      <c r="P210" s="92"/>
      <c r="Q210" s="92"/>
      <c r="R210" s="92"/>
      <c r="S210" s="92"/>
      <c r="T210" s="93"/>
      <c r="U210" s="39"/>
      <c r="V210" s="39"/>
      <c r="W210" s="39"/>
      <c r="X210" s="39"/>
      <c r="Y210" s="39"/>
      <c r="Z210" s="39"/>
      <c r="AA210" s="39"/>
      <c r="AB210" s="39"/>
      <c r="AC210" s="39"/>
      <c r="AD210" s="39"/>
      <c r="AE210" s="39"/>
      <c r="AT210" s="16" t="s">
        <v>145</v>
      </c>
      <c r="AU210" s="16" t="s">
        <v>85</v>
      </c>
    </row>
    <row r="211" s="2" customFormat="1">
      <c r="A211" s="39"/>
      <c r="B211" s="40"/>
      <c r="C211" s="41"/>
      <c r="D211" s="245" t="s">
        <v>147</v>
      </c>
      <c r="E211" s="41"/>
      <c r="F211" s="252" t="s">
        <v>714</v>
      </c>
      <c r="G211" s="41"/>
      <c r="H211" s="41"/>
      <c r="I211" s="247"/>
      <c r="J211" s="41"/>
      <c r="K211" s="41"/>
      <c r="L211" s="42"/>
      <c r="M211" s="248"/>
      <c r="N211" s="249"/>
      <c r="O211" s="92"/>
      <c r="P211" s="92"/>
      <c r="Q211" s="92"/>
      <c r="R211" s="92"/>
      <c r="S211" s="92"/>
      <c r="T211" s="93"/>
      <c r="U211" s="39"/>
      <c r="V211" s="39"/>
      <c r="W211" s="39"/>
      <c r="X211" s="39"/>
      <c r="Y211" s="39"/>
      <c r="Z211" s="39"/>
      <c r="AA211" s="39"/>
      <c r="AB211" s="39"/>
      <c r="AC211" s="39"/>
      <c r="AD211" s="39"/>
      <c r="AE211" s="39"/>
      <c r="AT211" s="16" t="s">
        <v>147</v>
      </c>
      <c r="AU211" s="16" t="s">
        <v>85</v>
      </c>
    </row>
    <row r="212" s="2" customFormat="1" ht="24.15" customHeight="1">
      <c r="A212" s="39"/>
      <c r="B212" s="40"/>
      <c r="C212" s="232" t="s">
        <v>297</v>
      </c>
      <c r="D212" s="232" t="s">
        <v>137</v>
      </c>
      <c r="E212" s="233" t="s">
        <v>715</v>
      </c>
      <c r="F212" s="234" t="s">
        <v>716</v>
      </c>
      <c r="G212" s="235" t="s">
        <v>140</v>
      </c>
      <c r="H212" s="236">
        <v>22</v>
      </c>
      <c r="I212" s="237"/>
      <c r="J212" s="238">
        <f>ROUND(I212*H212,2)</f>
        <v>0</v>
      </c>
      <c r="K212" s="239"/>
      <c r="L212" s="42"/>
      <c r="M212" s="240" t="s">
        <v>1</v>
      </c>
      <c r="N212" s="241" t="s">
        <v>42</v>
      </c>
      <c r="O212" s="92"/>
      <c r="P212" s="242">
        <f>O212*H212</f>
        <v>0</v>
      </c>
      <c r="Q212" s="242">
        <v>0</v>
      </c>
      <c r="R212" s="242">
        <f>Q212*H212</f>
        <v>0</v>
      </c>
      <c r="S212" s="242">
        <v>0</v>
      </c>
      <c r="T212" s="243">
        <f>S212*H212</f>
        <v>0</v>
      </c>
      <c r="U212" s="39"/>
      <c r="V212" s="39"/>
      <c r="W212" s="39"/>
      <c r="X212" s="39"/>
      <c r="Y212" s="39"/>
      <c r="Z212" s="39"/>
      <c r="AA212" s="39"/>
      <c r="AB212" s="39"/>
      <c r="AC212" s="39"/>
      <c r="AD212" s="39"/>
      <c r="AE212" s="39"/>
      <c r="AR212" s="244" t="s">
        <v>141</v>
      </c>
      <c r="AT212" s="244" t="s">
        <v>137</v>
      </c>
      <c r="AU212" s="244" t="s">
        <v>85</v>
      </c>
      <c r="AY212" s="16" t="s">
        <v>136</v>
      </c>
      <c r="BE212" s="144">
        <f>IF(N212="základní",J212,0)</f>
        <v>0</v>
      </c>
      <c r="BF212" s="144">
        <f>IF(N212="snížená",J212,0)</f>
        <v>0</v>
      </c>
      <c r="BG212" s="144">
        <f>IF(N212="zákl. přenesená",J212,0)</f>
        <v>0</v>
      </c>
      <c r="BH212" s="144">
        <f>IF(N212="sníž. přenesená",J212,0)</f>
        <v>0</v>
      </c>
      <c r="BI212" s="144">
        <f>IF(N212="nulová",J212,0)</f>
        <v>0</v>
      </c>
      <c r="BJ212" s="16" t="s">
        <v>85</v>
      </c>
      <c r="BK212" s="144">
        <f>ROUND(I212*H212,2)</f>
        <v>0</v>
      </c>
      <c r="BL212" s="16" t="s">
        <v>141</v>
      </c>
      <c r="BM212" s="244" t="s">
        <v>836</v>
      </c>
    </row>
    <row r="213" s="2" customFormat="1">
      <c r="A213" s="39"/>
      <c r="B213" s="40"/>
      <c r="C213" s="41"/>
      <c r="D213" s="245" t="s">
        <v>143</v>
      </c>
      <c r="E213" s="41"/>
      <c r="F213" s="246" t="s">
        <v>718</v>
      </c>
      <c r="G213" s="41"/>
      <c r="H213" s="41"/>
      <c r="I213" s="247"/>
      <c r="J213" s="41"/>
      <c r="K213" s="41"/>
      <c r="L213" s="42"/>
      <c r="M213" s="248"/>
      <c r="N213" s="249"/>
      <c r="O213" s="92"/>
      <c r="P213" s="92"/>
      <c r="Q213" s="92"/>
      <c r="R213" s="92"/>
      <c r="S213" s="92"/>
      <c r="T213" s="93"/>
      <c r="U213" s="39"/>
      <c r="V213" s="39"/>
      <c r="W213" s="39"/>
      <c r="X213" s="39"/>
      <c r="Y213" s="39"/>
      <c r="Z213" s="39"/>
      <c r="AA213" s="39"/>
      <c r="AB213" s="39"/>
      <c r="AC213" s="39"/>
      <c r="AD213" s="39"/>
      <c r="AE213" s="39"/>
      <c r="AT213" s="16" t="s">
        <v>143</v>
      </c>
      <c r="AU213" s="16" t="s">
        <v>85</v>
      </c>
    </row>
    <row r="214" s="2" customFormat="1">
      <c r="A214" s="39"/>
      <c r="B214" s="40"/>
      <c r="C214" s="41"/>
      <c r="D214" s="250" t="s">
        <v>145</v>
      </c>
      <c r="E214" s="41"/>
      <c r="F214" s="251" t="s">
        <v>719</v>
      </c>
      <c r="G214" s="41"/>
      <c r="H214" s="41"/>
      <c r="I214" s="247"/>
      <c r="J214" s="41"/>
      <c r="K214" s="41"/>
      <c r="L214" s="42"/>
      <c r="M214" s="248"/>
      <c r="N214" s="249"/>
      <c r="O214" s="92"/>
      <c r="P214" s="92"/>
      <c r="Q214" s="92"/>
      <c r="R214" s="92"/>
      <c r="S214" s="92"/>
      <c r="T214" s="93"/>
      <c r="U214" s="39"/>
      <c r="V214" s="39"/>
      <c r="W214" s="39"/>
      <c r="X214" s="39"/>
      <c r="Y214" s="39"/>
      <c r="Z214" s="39"/>
      <c r="AA214" s="39"/>
      <c r="AB214" s="39"/>
      <c r="AC214" s="39"/>
      <c r="AD214" s="39"/>
      <c r="AE214" s="39"/>
      <c r="AT214" s="16" t="s">
        <v>145</v>
      </c>
      <c r="AU214" s="16" t="s">
        <v>85</v>
      </c>
    </row>
    <row r="215" s="2" customFormat="1">
      <c r="A215" s="39"/>
      <c r="B215" s="40"/>
      <c r="C215" s="41"/>
      <c r="D215" s="245" t="s">
        <v>147</v>
      </c>
      <c r="E215" s="41"/>
      <c r="F215" s="252" t="s">
        <v>714</v>
      </c>
      <c r="G215" s="41"/>
      <c r="H215" s="41"/>
      <c r="I215" s="247"/>
      <c r="J215" s="41"/>
      <c r="K215" s="41"/>
      <c r="L215" s="42"/>
      <c r="M215" s="248"/>
      <c r="N215" s="249"/>
      <c r="O215" s="92"/>
      <c r="P215" s="92"/>
      <c r="Q215" s="92"/>
      <c r="R215" s="92"/>
      <c r="S215" s="92"/>
      <c r="T215" s="93"/>
      <c r="U215" s="39"/>
      <c r="V215" s="39"/>
      <c r="W215" s="39"/>
      <c r="X215" s="39"/>
      <c r="Y215" s="39"/>
      <c r="Z215" s="39"/>
      <c r="AA215" s="39"/>
      <c r="AB215" s="39"/>
      <c r="AC215" s="39"/>
      <c r="AD215" s="39"/>
      <c r="AE215" s="39"/>
      <c r="AT215" s="16" t="s">
        <v>147</v>
      </c>
      <c r="AU215" s="16" t="s">
        <v>85</v>
      </c>
    </row>
    <row r="216" s="2" customFormat="1" ht="21.75" customHeight="1">
      <c r="A216" s="39"/>
      <c r="B216" s="40"/>
      <c r="C216" s="232" t="s">
        <v>303</v>
      </c>
      <c r="D216" s="232" t="s">
        <v>137</v>
      </c>
      <c r="E216" s="233" t="s">
        <v>723</v>
      </c>
      <c r="F216" s="234" t="s">
        <v>724</v>
      </c>
      <c r="G216" s="235" t="s">
        <v>171</v>
      </c>
      <c r="H216" s="236">
        <v>5.5</v>
      </c>
      <c r="I216" s="237"/>
      <c r="J216" s="238">
        <f>ROUND(I216*H216,2)</f>
        <v>0</v>
      </c>
      <c r="K216" s="239"/>
      <c r="L216" s="42"/>
      <c r="M216" s="240" t="s">
        <v>1</v>
      </c>
      <c r="N216" s="241" t="s">
        <v>42</v>
      </c>
      <c r="O216" s="92"/>
      <c r="P216" s="242">
        <f>O216*H216</f>
        <v>0</v>
      </c>
      <c r="Q216" s="242">
        <v>0</v>
      </c>
      <c r="R216" s="242">
        <f>Q216*H216</f>
        <v>0</v>
      </c>
      <c r="S216" s="242">
        <v>0</v>
      </c>
      <c r="T216" s="243">
        <f>S216*H216</f>
        <v>0</v>
      </c>
      <c r="U216" s="39"/>
      <c r="V216" s="39"/>
      <c r="W216" s="39"/>
      <c r="X216" s="39"/>
      <c r="Y216" s="39"/>
      <c r="Z216" s="39"/>
      <c r="AA216" s="39"/>
      <c r="AB216" s="39"/>
      <c r="AC216" s="39"/>
      <c r="AD216" s="39"/>
      <c r="AE216" s="39"/>
      <c r="AR216" s="244" t="s">
        <v>141</v>
      </c>
      <c r="AT216" s="244" t="s">
        <v>137</v>
      </c>
      <c r="AU216" s="244" t="s">
        <v>85</v>
      </c>
      <c r="AY216" s="16" t="s">
        <v>136</v>
      </c>
      <c r="BE216" s="144">
        <f>IF(N216="základní",J216,0)</f>
        <v>0</v>
      </c>
      <c r="BF216" s="144">
        <f>IF(N216="snížená",J216,0)</f>
        <v>0</v>
      </c>
      <c r="BG216" s="144">
        <f>IF(N216="zákl. přenesená",J216,0)</f>
        <v>0</v>
      </c>
      <c r="BH216" s="144">
        <f>IF(N216="sníž. přenesená",J216,0)</f>
        <v>0</v>
      </c>
      <c r="BI216" s="144">
        <f>IF(N216="nulová",J216,0)</f>
        <v>0</v>
      </c>
      <c r="BJ216" s="16" t="s">
        <v>85</v>
      </c>
      <c r="BK216" s="144">
        <f>ROUND(I216*H216,2)</f>
        <v>0</v>
      </c>
      <c r="BL216" s="16" t="s">
        <v>141</v>
      </c>
      <c r="BM216" s="244" t="s">
        <v>837</v>
      </c>
    </row>
    <row r="217" s="2" customFormat="1">
      <c r="A217" s="39"/>
      <c r="B217" s="40"/>
      <c r="C217" s="41"/>
      <c r="D217" s="245" t="s">
        <v>143</v>
      </c>
      <c r="E217" s="41"/>
      <c r="F217" s="246" t="s">
        <v>726</v>
      </c>
      <c r="G217" s="41"/>
      <c r="H217" s="41"/>
      <c r="I217" s="247"/>
      <c r="J217" s="41"/>
      <c r="K217" s="41"/>
      <c r="L217" s="42"/>
      <c r="M217" s="248"/>
      <c r="N217" s="249"/>
      <c r="O217" s="92"/>
      <c r="P217" s="92"/>
      <c r="Q217" s="92"/>
      <c r="R217" s="92"/>
      <c r="S217" s="92"/>
      <c r="T217" s="93"/>
      <c r="U217" s="39"/>
      <c r="V217" s="39"/>
      <c r="W217" s="39"/>
      <c r="X217" s="39"/>
      <c r="Y217" s="39"/>
      <c r="Z217" s="39"/>
      <c r="AA217" s="39"/>
      <c r="AB217" s="39"/>
      <c r="AC217" s="39"/>
      <c r="AD217" s="39"/>
      <c r="AE217" s="39"/>
      <c r="AT217" s="16" t="s">
        <v>143</v>
      </c>
      <c r="AU217" s="16" t="s">
        <v>85</v>
      </c>
    </row>
    <row r="218" s="2" customFormat="1">
      <c r="A218" s="39"/>
      <c r="B218" s="40"/>
      <c r="C218" s="41"/>
      <c r="D218" s="250" t="s">
        <v>145</v>
      </c>
      <c r="E218" s="41"/>
      <c r="F218" s="251" t="s">
        <v>727</v>
      </c>
      <c r="G218" s="41"/>
      <c r="H218" s="41"/>
      <c r="I218" s="247"/>
      <c r="J218" s="41"/>
      <c r="K218" s="41"/>
      <c r="L218" s="42"/>
      <c r="M218" s="248"/>
      <c r="N218" s="249"/>
      <c r="O218" s="92"/>
      <c r="P218" s="92"/>
      <c r="Q218" s="92"/>
      <c r="R218" s="92"/>
      <c r="S218" s="92"/>
      <c r="T218" s="93"/>
      <c r="U218" s="39"/>
      <c r="V218" s="39"/>
      <c r="W218" s="39"/>
      <c r="X218" s="39"/>
      <c r="Y218" s="39"/>
      <c r="Z218" s="39"/>
      <c r="AA218" s="39"/>
      <c r="AB218" s="39"/>
      <c r="AC218" s="39"/>
      <c r="AD218" s="39"/>
      <c r="AE218" s="39"/>
      <c r="AT218" s="16" t="s">
        <v>145</v>
      </c>
      <c r="AU218" s="16" t="s">
        <v>85</v>
      </c>
    </row>
    <row r="219" s="2" customFormat="1">
      <c r="A219" s="39"/>
      <c r="B219" s="40"/>
      <c r="C219" s="41"/>
      <c r="D219" s="245" t="s">
        <v>147</v>
      </c>
      <c r="E219" s="41"/>
      <c r="F219" s="252" t="s">
        <v>728</v>
      </c>
      <c r="G219" s="41"/>
      <c r="H219" s="41"/>
      <c r="I219" s="247"/>
      <c r="J219" s="41"/>
      <c r="K219" s="41"/>
      <c r="L219" s="42"/>
      <c r="M219" s="248"/>
      <c r="N219" s="249"/>
      <c r="O219" s="92"/>
      <c r="P219" s="92"/>
      <c r="Q219" s="92"/>
      <c r="R219" s="92"/>
      <c r="S219" s="92"/>
      <c r="T219" s="93"/>
      <c r="U219" s="39"/>
      <c r="V219" s="39"/>
      <c r="W219" s="39"/>
      <c r="X219" s="39"/>
      <c r="Y219" s="39"/>
      <c r="Z219" s="39"/>
      <c r="AA219" s="39"/>
      <c r="AB219" s="39"/>
      <c r="AC219" s="39"/>
      <c r="AD219" s="39"/>
      <c r="AE219" s="39"/>
      <c r="AT219" s="16" t="s">
        <v>147</v>
      </c>
      <c r="AU219" s="16" t="s">
        <v>85</v>
      </c>
    </row>
    <row r="220" s="2" customFormat="1" ht="16.5" customHeight="1">
      <c r="A220" s="39"/>
      <c r="B220" s="40"/>
      <c r="C220" s="264" t="s">
        <v>311</v>
      </c>
      <c r="D220" s="264" t="s">
        <v>278</v>
      </c>
      <c r="E220" s="265" t="s">
        <v>729</v>
      </c>
      <c r="F220" s="266" t="s">
        <v>730</v>
      </c>
      <c r="G220" s="267" t="s">
        <v>186</v>
      </c>
      <c r="H220" s="268">
        <v>0.55000000000000004</v>
      </c>
      <c r="I220" s="269"/>
      <c r="J220" s="270">
        <f>ROUND(I220*H220,2)</f>
        <v>0</v>
      </c>
      <c r="K220" s="271"/>
      <c r="L220" s="272"/>
      <c r="M220" s="273" t="s">
        <v>1</v>
      </c>
      <c r="N220" s="274" t="s">
        <v>42</v>
      </c>
      <c r="O220" s="92"/>
      <c r="P220" s="242">
        <f>O220*H220</f>
        <v>0</v>
      </c>
      <c r="Q220" s="242">
        <v>0.20000000000000001</v>
      </c>
      <c r="R220" s="242">
        <f>Q220*H220</f>
        <v>0.11000000000000001</v>
      </c>
      <c r="S220" s="242">
        <v>0</v>
      </c>
      <c r="T220" s="243">
        <f>S220*H220</f>
        <v>0</v>
      </c>
      <c r="U220" s="39"/>
      <c r="V220" s="39"/>
      <c r="W220" s="39"/>
      <c r="X220" s="39"/>
      <c r="Y220" s="39"/>
      <c r="Z220" s="39"/>
      <c r="AA220" s="39"/>
      <c r="AB220" s="39"/>
      <c r="AC220" s="39"/>
      <c r="AD220" s="39"/>
      <c r="AE220" s="39"/>
      <c r="AR220" s="244" t="s">
        <v>191</v>
      </c>
      <c r="AT220" s="244" t="s">
        <v>278</v>
      </c>
      <c r="AU220" s="244" t="s">
        <v>85</v>
      </c>
      <c r="AY220" s="16" t="s">
        <v>136</v>
      </c>
      <c r="BE220" s="144">
        <f>IF(N220="základní",J220,0)</f>
        <v>0</v>
      </c>
      <c r="BF220" s="144">
        <f>IF(N220="snížená",J220,0)</f>
        <v>0</v>
      </c>
      <c r="BG220" s="144">
        <f>IF(N220="zákl. přenesená",J220,0)</f>
        <v>0</v>
      </c>
      <c r="BH220" s="144">
        <f>IF(N220="sníž. přenesená",J220,0)</f>
        <v>0</v>
      </c>
      <c r="BI220" s="144">
        <f>IF(N220="nulová",J220,0)</f>
        <v>0</v>
      </c>
      <c r="BJ220" s="16" t="s">
        <v>85</v>
      </c>
      <c r="BK220" s="144">
        <f>ROUND(I220*H220,2)</f>
        <v>0</v>
      </c>
      <c r="BL220" s="16" t="s">
        <v>141</v>
      </c>
      <c r="BM220" s="244" t="s">
        <v>838</v>
      </c>
    </row>
    <row r="221" s="2" customFormat="1">
      <c r="A221" s="39"/>
      <c r="B221" s="40"/>
      <c r="C221" s="41"/>
      <c r="D221" s="245" t="s">
        <v>143</v>
      </c>
      <c r="E221" s="41"/>
      <c r="F221" s="246" t="s">
        <v>730</v>
      </c>
      <c r="G221" s="41"/>
      <c r="H221" s="41"/>
      <c r="I221" s="247"/>
      <c r="J221" s="41"/>
      <c r="K221" s="41"/>
      <c r="L221" s="42"/>
      <c r="M221" s="248"/>
      <c r="N221" s="249"/>
      <c r="O221" s="92"/>
      <c r="P221" s="92"/>
      <c r="Q221" s="92"/>
      <c r="R221" s="92"/>
      <c r="S221" s="92"/>
      <c r="T221" s="93"/>
      <c r="U221" s="39"/>
      <c r="V221" s="39"/>
      <c r="W221" s="39"/>
      <c r="X221" s="39"/>
      <c r="Y221" s="39"/>
      <c r="Z221" s="39"/>
      <c r="AA221" s="39"/>
      <c r="AB221" s="39"/>
      <c r="AC221" s="39"/>
      <c r="AD221" s="39"/>
      <c r="AE221" s="39"/>
      <c r="AT221" s="16" t="s">
        <v>143</v>
      </c>
      <c r="AU221" s="16" t="s">
        <v>85</v>
      </c>
    </row>
    <row r="222" s="13" customFormat="1">
      <c r="A222" s="13"/>
      <c r="B222" s="253"/>
      <c r="C222" s="254"/>
      <c r="D222" s="245" t="s">
        <v>219</v>
      </c>
      <c r="E222" s="255" t="s">
        <v>1</v>
      </c>
      <c r="F222" s="256" t="s">
        <v>839</v>
      </c>
      <c r="G222" s="254"/>
      <c r="H222" s="257">
        <v>0.55000000000000004</v>
      </c>
      <c r="I222" s="258"/>
      <c r="J222" s="254"/>
      <c r="K222" s="254"/>
      <c r="L222" s="259"/>
      <c r="M222" s="260"/>
      <c r="N222" s="261"/>
      <c r="O222" s="261"/>
      <c r="P222" s="261"/>
      <c r="Q222" s="261"/>
      <c r="R222" s="261"/>
      <c r="S222" s="261"/>
      <c r="T222" s="262"/>
      <c r="U222" s="13"/>
      <c r="V222" s="13"/>
      <c r="W222" s="13"/>
      <c r="X222" s="13"/>
      <c r="Y222" s="13"/>
      <c r="Z222" s="13"/>
      <c r="AA222" s="13"/>
      <c r="AB222" s="13"/>
      <c r="AC222" s="13"/>
      <c r="AD222" s="13"/>
      <c r="AE222" s="13"/>
      <c r="AT222" s="263" t="s">
        <v>219</v>
      </c>
      <c r="AU222" s="263" t="s">
        <v>85</v>
      </c>
      <c r="AV222" s="13" t="s">
        <v>87</v>
      </c>
      <c r="AW222" s="13" t="s">
        <v>32</v>
      </c>
      <c r="AX222" s="13" t="s">
        <v>85</v>
      </c>
      <c r="AY222" s="263" t="s">
        <v>136</v>
      </c>
    </row>
    <row r="223" s="2" customFormat="1" ht="16.5" customHeight="1">
      <c r="A223" s="39"/>
      <c r="B223" s="40"/>
      <c r="C223" s="232" t="s">
        <v>318</v>
      </c>
      <c r="D223" s="232" t="s">
        <v>137</v>
      </c>
      <c r="E223" s="233" t="s">
        <v>732</v>
      </c>
      <c r="F223" s="234" t="s">
        <v>733</v>
      </c>
      <c r="G223" s="235" t="s">
        <v>186</v>
      </c>
      <c r="H223" s="236">
        <v>0.22</v>
      </c>
      <c r="I223" s="237"/>
      <c r="J223" s="238">
        <f>ROUND(I223*H223,2)</f>
        <v>0</v>
      </c>
      <c r="K223" s="239"/>
      <c r="L223" s="42"/>
      <c r="M223" s="240" t="s">
        <v>1</v>
      </c>
      <c r="N223" s="241" t="s">
        <v>42</v>
      </c>
      <c r="O223" s="92"/>
      <c r="P223" s="242">
        <f>O223*H223</f>
        <v>0</v>
      </c>
      <c r="Q223" s="242">
        <v>0</v>
      </c>
      <c r="R223" s="242">
        <f>Q223*H223</f>
        <v>0</v>
      </c>
      <c r="S223" s="242">
        <v>0</v>
      </c>
      <c r="T223" s="243">
        <f>S223*H223</f>
        <v>0</v>
      </c>
      <c r="U223" s="39"/>
      <c r="V223" s="39"/>
      <c r="W223" s="39"/>
      <c r="X223" s="39"/>
      <c r="Y223" s="39"/>
      <c r="Z223" s="39"/>
      <c r="AA223" s="39"/>
      <c r="AB223" s="39"/>
      <c r="AC223" s="39"/>
      <c r="AD223" s="39"/>
      <c r="AE223" s="39"/>
      <c r="AR223" s="244" t="s">
        <v>141</v>
      </c>
      <c r="AT223" s="244" t="s">
        <v>137</v>
      </c>
      <c r="AU223" s="244" t="s">
        <v>85</v>
      </c>
      <c r="AY223" s="16" t="s">
        <v>136</v>
      </c>
      <c r="BE223" s="144">
        <f>IF(N223="základní",J223,0)</f>
        <v>0</v>
      </c>
      <c r="BF223" s="144">
        <f>IF(N223="snížená",J223,0)</f>
        <v>0</v>
      </c>
      <c r="BG223" s="144">
        <f>IF(N223="zákl. přenesená",J223,0)</f>
        <v>0</v>
      </c>
      <c r="BH223" s="144">
        <f>IF(N223="sníž. přenesená",J223,0)</f>
        <v>0</v>
      </c>
      <c r="BI223" s="144">
        <f>IF(N223="nulová",J223,0)</f>
        <v>0</v>
      </c>
      <c r="BJ223" s="16" t="s">
        <v>85</v>
      </c>
      <c r="BK223" s="144">
        <f>ROUND(I223*H223,2)</f>
        <v>0</v>
      </c>
      <c r="BL223" s="16" t="s">
        <v>141</v>
      </c>
      <c r="BM223" s="244" t="s">
        <v>840</v>
      </c>
    </row>
    <row r="224" s="2" customFormat="1">
      <c r="A224" s="39"/>
      <c r="B224" s="40"/>
      <c r="C224" s="41"/>
      <c r="D224" s="245" t="s">
        <v>143</v>
      </c>
      <c r="E224" s="41"/>
      <c r="F224" s="246" t="s">
        <v>735</v>
      </c>
      <c r="G224" s="41"/>
      <c r="H224" s="41"/>
      <c r="I224" s="247"/>
      <c r="J224" s="41"/>
      <c r="K224" s="41"/>
      <c r="L224" s="42"/>
      <c r="M224" s="248"/>
      <c r="N224" s="249"/>
      <c r="O224" s="92"/>
      <c r="P224" s="92"/>
      <c r="Q224" s="92"/>
      <c r="R224" s="92"/>
      <c r="S224" s="92"/>
      <c r="T224" s="93"/>
      <c r="U224" s="39"/>
      <c r="V224" s="39"/>
      <c r="W224" s="39"/>
      <c r="X224" s="39"/>
      <c r="Y224" s="39"/>
      <c r="Z224" s="39"/>
      <c r="AA224" s="39"/>
      <c r="AB224" s="39"/>
      <c r="AC224" s="39"/>
      <c r="AD224" s="39"/>
      <c r="AE224" s="39"/>
      <c r="AT224" s="16" t="s">
        <v>143</v>
      </c>
      <c r="AU224" s="16" t="s">
        <v>85</v>
      </c>
    </row>
    <row r="225" s="2" customFormat="1">
      <c r="A225" s="39"/>
      <c r="B225" s="40"/>
      <c r="C225" s="41"/>
      <c r="D225" s="250" t="s">
        <v>145</v>
      </c>
      <c r="E225" s="41"/>
      <c r="F225" s="251" t="s">
        <v>736</v>
      </c>
      <c r="G225" s="41"/>
      <c r="H225" s="41"/>
      <c r="I225" s="247"/>
      <c r="J225" s="41"/>
      <c r="K225" s="41"/>
      <c r="L225" s="42"/>
      <c r="M225" s="248"/>
      <c r="N225" s="249"/>
      <c r="O225" s="92"/>
      <c r="P225" s="92"/>
      <c r="Q225" s="92"/>
      <c r="R225" s="92"/>
      <c r="S225" s="92"/>
      <c r="T225" s="93"/>
      <c r="U225" s="39"/>
      <c r="V225" s="39"/>
      <c r="W225" s="39"/>
      <c r="X225" s="39"/>
      <c r="Y225" s="39"/>
      <c r="Z225" s="39"/>
      <c r="AA225" s="39"/>
      <c r="AB225" s="39"/>
      <c r="AC225" s="39"/>
      <c r="AD225" s="39"/>
      <c r="AE225" s="39"/>
      <c r="AT225" s="16" t="s">
        <v>145</v>
      </c>
      <c r="AU225" s="16" t="s">
        <v>85</v>
      </c>
    </row>
    <row r="226" s="2" customFormat="1" ht="21.75" customHeight="1">
      <c r="A226" s="39"/>
      <c r="B226" s="40"/>
      <c r="C226" s="232" t="s">
        <v>325</v>
      </c>
      <c r="D226" s="232" t="s">
        <v>137</v>
      </c>
      <c r="E226" s="233" t="s">
        <v>737</v>
      </c>
      <c r="F226" s="234" t="s">
        <v>738</v>
      </c>
      <c r="G226" s="235" t="s">
        <v>186</v>
      </c>
      <c r="H226" s="236">
        <v>0.22</v>
      </c>
      <c r="I226" s="237"/>
      <c r="J226" s="238">
        <f>ROUND(I226*H226,2)</f>
        <v>0</v>
      </c>
      <c r="K226" s="239"/>
      <c r="L226" s="42"/>
      <c r="M226" s="240" t="s">
        <v>1</v>
      </c>
      <c r="N226" s="241" t="s">
        <v>42</v>
      </c>
      <c r="O226" s="92"/>
      <c r="P226" s="242">
        <f>O226*H226</f>
        <v>0</v>
      </c>
      <c r="Q226" s="242">
        <v>0</v>
      </c>
      <c r="R226" s="242">
        <f>Q226*H226</f>
        <v>0</v>
      </c>
      <c r="S226" s="242">
        <v>0</v>
      </c>
      <c r="T226" s="243">
        <f>S226*H226</f>
        <v>0</v>
      </c>
      <c r="U226" s="39"/>
      <c r="V226" s="39"/>
      <c r="W226" s="39"/>
      <c r="X226" s="39"/>
      <c r="Y226" s="39"/>
      <c r="Z226" s="39"/>
      <c r="AA226" s="39"/>
      <c r="AB226" s="39"/>
      <c r="AC226" s="39"/>
      <c r="AD226" s="39"/>
      <c r="AE226" s="39"/>
      <c r="AR226" s="244" t="s">
        <v>141</v>
      </c>
      <c r="AT226" s="244" t="s">
        <v>137</v>
      </c>
      <c r="AU226" s="244" t="s">
        <v>85</v>
      </c>
      <c r="AY226" s="16" t="s">
        <v>136</v>
      </c>
      <c r="BE226" s="144">
        <f>IF(N226="základní",J226,0)</f>
        <v>0</v>
      </c>
      <c r="BF226" s="144">
        <f>IF(N226="snížená",J226,0)</f>
        <v>0</v>
      </c>
      <c r="BG226" s="144">
        <f>IF(N226="zákl. přenesená",J226,0)</f>
        <v>0</v>
      </c>
      <c r="BH226" s="144">
        <f>IF(N226="sníž. přenesená",J226,0)</f>
        <v>0</v>
      </c>
      <c r="BI226" s="144">
        <f>IF(N226="nulová",J226,0)</f>
        <v>0</v>
      </c>
      <c r="BJ226" s="16" t="s">
        <v>85</v>
      </c>
      <c r="BK226" s="144">
        <f>ROUND(I226*H226,2)</f>
        <v>0</v>
      </c>
      <c r="BL226" s="16" t="s">
        <v>141</v>
      </c>
      <c r="BM226" s="244" t="s">
        <v>841</v>
      </c>
    </row>
    <row r="227" s="2" customFormat="1">
      <c r="A227" s="39"/>
      <c r="B227" s="40"/>
      <c r="C227" s="41"/>
      <c r="D227" s="245" t="s">
        <v>143</v>
      </c>
      <c r="E227" s="41"/>
      <c r="F227" s="246" t="s">
        <v>740</v>
      </c>
      <c r="G227" s="41"/>
      <c r="H227" s="41"/>
      <c r="I227" s="247"/>
      <c r="J227" s="41"/>
      <c r="K227" s="41"/>
      <c r="L227" s="42"/>
      <c r="M227" s="248"/>
      <c r="N227" s="249"/>
      <c r="O227" s="92"/>
      <c r="P227" s="92"/>
      <c r="Q227" s="92"/>
      <c r="R227" s="92"/>
      <c r="S227" s="92"/>
      <c r="T227" s="93"/>
      <c r="U227" s="39"/>
      <c r="V227" s="39"/>
      <c r="W227" s="39"/>
      <c r="X227" s="39"/>
      <c r="Y227" s="39"/>
      <c r="Z227" s="39"/>
      <c r="AA227" s="39"/>
      <c r="AB227" s="39"/>
      <c r="AC227" s="39"/>
      <c r="AD227" s="39"/>
      <c r="AE227" s="39"/>
      <c r="AT227" s="16" t="s">
        <v>143</v>
      </c>
      <c r="AU227" s="16" t="s">
        <v>85</v>
      </c>
    </row>
    <row r="228" s="2" customFormat="1">
      <c r="A228" s="39"/>
      <c r="B228" s="40"/>
      <c r="C228" s="41"/>
      <c r="D228" s="250" t="s">
        <v>145</v>
      </c>
      <c r="E228" s="41"/>
      <c r="F228" s="251" t="s">
        <v>741</v>
      </c>
      <c r="G228" s="41"/>
      <c r="H228" s="41"/>
      <c r="I228" s="247"/>
      <c r="J228" s="41"/>
      <c r="K228" s="41"/>
      <c r="L228" s="42"/>
      <c r="M228" s="248"/>
      <c r="N228" s="249"/>
      <c r="O228" s="92"/>
      <c r="P228" s="92"/>
      <c r="Q228" s="92"/>
      <c r="R228" s="92"/>
      <c r="S228" s="92"/>
      <c r="T228" s="93"/>
      <c r="U228" s="39"/>
      <c r="V228" s="39"/>
      <c r="W228" s="39"/>
      <c r="X228" s="39"/>
      <c r="Y228" s="39"/>
      <c r="Z228" s="39"/>
      <c r="AA228" s="39"/>
      <c r="AB228" s="39"/>
      <c r="AC228" s="39"/>
      <c r="AD228" s="39"/>
      <c r="AE228" s="39"/>
      <c r="AT228" s="16" t="s">
        <v>145</v>
      </c>
      <c r="AU228" s="16" t="s">
        <v>85</v>
      </c>
    </row>
    <row r="229" s="2" customFormat="1">
      <c r="A229" s="39"/>
      <c r="B229" s="40"/>
      <c r="C229" s="41"/>
      <c r="D229" s="245" t="s">
        <v>147</v>
      </c>
      <c r="E229" s="41"/>
      <c r="F229" s="252" t="s">
        <v>742</v>
      </c>
      <c r="G229" s="41"/>
      <c r="H229" s="41"/>
      <c r="I229" s="247"/>
      <c r="J229" s="41"/>
      <c r="K229" s="41"/>
      <c r="L229" s="42"/>
      <c r="M229" s="248"/>
      <c r="N229" s="249"/>
      <c r="O229" s="92"/>
      <c r="P229" s="92"/>
      <c r="Q229" s="92"/>
      <c r="R229" s="92"/>
      <c r="S229" s="92"/>
      <c r="T229" s="93"/>
      <c r="U229" s="39"/>
      <c r="V229" s="39"/>
      <c r="W229" s="39"/>
      <c r="X229" s="39"/>
      <c r="Y229" s="39"/>
      <c r="Z229" s="39"/>
      <c r="AA229" s="39"/>
      <c r="AB229" s="39"/>
      <c r="AC229" s="39"/>
      <c r="AD229" s="39"/>
      <c r="AE229" s="39"/>
      <c r="AT229" s="16" t="s">
        <v>147</v>
      </c>
      <c r="AU229" s="16" t="s">
        <v>85</v>
      </c>
    </row>
    <row r="230" s="2" customFormat="1" ht="24.15" customHeight="1">
      <c r="A230" s="39"/>
      <c r="B230" s="40"/>
      <c r="C230" s="232" t="s">
        <v>332</v>
      </c>
      <c r="D230" s="232" t="s">
        <v>137</v>
      </c>
      <c r="E230" s="233" t="s">
        <v>743</v>
      </c>
      <c r="F230" s="234" t="s">
        <v>744</v>
      </c>
      <c r="G230" s="235" t="s">
        <v>186</v>
      </c>
      <c r="H230" s="236">
        <v>1.1000000000000001</v>
      </c>
      <c r="I230" s="237"/>
      <c r="J230" s="238">
        <f>ROUND(I230*H230,2)</f>
        <v>0</v>
      </c>
      <c r="K230" s="239"/>
      <c r="L230" s="42"/>
      <c r="M230" s="240" t="s">
        <v>1</v>
      </c>
      <c r="N230" s="241" t="s">
        <v>42</v>
      </c>
      <c r="O230" s="92"/>
      <c r="P230" s="242">
        <f>O230*H230</f>
        <v>0</v>
      </c>
      <c r="Q230" s="242">
        <v>0</v>
      </c>
      <c r="R230" s="242">
        <f>Q230*H230</f>
        <v>0</v>
      </c>
      <c r="S230" s="242">
        <v>0</v>
      </c>
      <c r="T230" s="243">
        <f>S230*H230</f>
        <v>0</v>
      </c>
      <c r="U230" s="39"/>
      <c r="V230" s="39"/>
      <c r="W230" s="39"/>
      <c r="X230" s="39"/>
      <c r="Y230" s="39"/>
      <c r="Z230" s="39"/>
      <c r="AA230" s="39"/>
      <c r="AB230" s="39"/>
      <c r="AC230" s="39"/>
      <c r="AD230" s="39"/>
      <c r="AE230" s="39"/>
      <c r="AR230" s="244" t="s">
        <v>141</v>
      </c>
      <c r="AT230" s="244" t="s">
        <v>137</v>
      </c>
      <c r="AU230" s="244" t="s">
        <v>85</v>
      </c>
      <c r="AY230" s="16" t="s">
        <v>136</v>
      </c>
      <c r="BE230" s="144">
        <f>IF(N230="základní",J230,0)</f>
        <v>0</v>
      </c>
      <c r="BF230" s="144">
        <f>IF(N230="snížená",J230,0)</f>
        <v>0</v>
      </c>
      <c r="BG230" s="144">
        <f>IF(N230="zákl. přenesená",J230,0)</f>
        <v>0</v>
      </c>
      <c r="BH230" s="144">
        <f>IF(N230="sníž. přenesená",J230,0)</f>
        <v>0</v>
      </c>
      <c r="BI230" s="144">
        <f>IF(N230="nulová",J230,0)</f>
        <v>0</v>
      </c>
      <c r="BJ230" s="16" t="s">
        <v>85</v>
      </c>
      <c r="BK230" s="144">
        <f>ROUND(I230*H230,2)</f>
        <v>0</v>
      </c>
      <c r="BL230" s="16" t="s">
        <v>141</v>
      </c>
      <c r="BM230" s="244" t="s">
        <v>842</v>
      </c>
    </row>
    <row r="231" s="2" customFormat="1">
      <c r="A231" s="39"/>
      <c r="B231" s="40"/>
      <c r="C231" s="41"/>
      <c r="D231" s="245" t="s">
        <v>143</v>
      </c>
      <c r="E231" s="41"/>
      <c r="F231" s="246" t="s">
        <v>746</v>
      </c>
      <c r="G231" s="41"/>
      <c r="H231" s="41"/>
      <c r="I231" s="247"/>
      <c r="J231" s="41"/>
      <c r="K231" s="41"/>
      <c r="L231" s="42"/>
      <c r="M231" s="248"/>
      <c r="N231" s="249"/>
      <c r="O231" s="92"/>
      <c r="P231" s="92"/>
      <c r="Q231" s="92"/>
      <c r="R231" s="92"/>
      <c r="S231" s="92"/>
      <c r="T231" s="93"/>
      <c r="U231" s="39"/>
      <c r="V231" s="39"/>
      <c r="W231" s="39"/>
      <c r="X231" s="39"/>
      <c r="Y231" s="39"/>
      <c r="Z231" s="39"/>
      <c r="AA231" s="39"/>
      <c r="AB231" s="39"/>
      <c r="AC231" s="39"/>
      <c r="AD231" s="39"/>
      <c r="AE231" s="39"/>
      <c r="AT231" s="16" t="s">
        <v>143</v>
      </c>
      <c r="AU231" s="16" t="s">
        <v>85</v>
      </c>
    </row>
    <row r="232" s="2" customFormat="1">
      <c r="A232" s="39"/>
      <c r="B232" s="40"/>
      <c r="C232" s="41"/>
      <c r="D232" s="250" t="s">
        <v>145</v>
      </c>
      <c r="E232" s="41"/>
      <c r="F232" s="251" t="s">
        <v>747</v>
      </c>
      <c r="G232" s="41"/>
      <c r="H232" s="41"/>
      <c r="I232" s="247"/>
      <c r="J232" s="41"/>
      <c r="K232" s="41"/>
      <c r="L232" s="42"/>
      <c r="M232" s="248"/>
      <c r="N232" s="249"/>
      <c r="O232" s="92"/>
      <c r="P232" s="92"/>
      <c r="Q232" s="92"/>
      <c r="R232" s="92"/>
      <c r="S232" s="92"/>
      <c r="T232" s="93"/>
      <c r="U232" s="39"/>
      <c r="V232" s="39"/>
      <c r="W232" s="39"/>
      <c r="X232" s="39"/>
      <c r="Y232" s="39"/>
      <c r="Z232" s="39"/>
      <c r="AA232" s="39"/>
      <c r="AB232" s="39"/>
      <c r="AC232" s="39"/>
      <c r="AD232" s="39"/>
      <c r="AE232" s="39"/>
      <c r="AT232" s="16" t="s">
        <v>145</v>
      </c>
      <c r="AU232" s="16" t="s">
        <v>85</v>
      </c>
    </row>
    <row r="233" s="2" customFormat="1">
      <c r="A233" s="39"/>
      <c r="B233" s="40"/>
      <c r="C233" s="41"/>
      <c r="D233" s="245" t="s">
        <v>147</v>
      </c>
      <c r="E233" s="41"/>
      <c r="F233" s="252" t="s">
        <v>742</v>
      </c>
      <c r="G233" s="41"/>
      <c r="H233" s="41"/>
      <c r="I233" s="247"/>
      <c r="J233" s="41"/>
      <c r="K233" s="41"/>
      <c r="L233" s="42"/>
      <c r="M233" s="248"/>
      <c r="N233" s="249"/>
      <c r="O233" s="92"/>
      <c r="P233" s="92"/>
      <c r="Q233" s="92"/>
      <c r="R233" s="92"/>
      <c r="S233" s="92"/>
      <c r="T233" s="93"/>
      <c r="U233" s="39"/>
      <c r="V233" s="39"/>
      <c r="W233" s="39"/>
      <c r="X233" s="39"/>
      <c r="Y233" s="39"/>
      <c r="Z233" s="39"/>
      <c r="AA233" s="39"/>
      <c r="AB233" s="39"/>
      <c r="AC233" s="39"/>
      <c r="AD233" s="39"/>
      <c r="AE233" s="39"/>
      <c r="AT233" s="16" t="s">
        <v>147</v>
      </c>
      <c r="AU233" s="16" t="s">
        <v>85</v>
      </c>
    </row>
    <row r="234" s="13" customFormat="1">
      <c r="A234" s="13"/>
      <c r="B234" s="253"/>
      <c r="C234" s="254"/>
      <c r="D234" s="245" t="s">
        <v>219</v>
      </c>
      <c r="E234" s="255" t="s">
        <v>1</v>
      </c>
      <c r="F234" s="256" t="s">
        <v>843</v>
      </c>
      <c r="G234" s="254"/>
      <c r="H234" s="257">
        <v>1.1000000000000001</v>
      </c>
      <c r="I234" s="258"/>
      <c r="J234" s="254"/>
      <c r="K234" s="254"/>
      <c r="L234" s="259"/>
      <c r="M234" s="260"/>
      <c r="N234" s="261"/>
      <c r="O234" s="261"/>
      <c r="P234" s="261"/>
      <c r="Q234" s="261"/>
      <c r="R234" s="261"/>
      <c r="S234" s="261"/>
      <c r="T234" s="262"/>
      <c r="U234" s="13"/>
      <c r="V234" s="13"/>
      <c r="W234" s="13"/>
      <c r="X234" s="13"/>
      <c r="Y234" s="13"/>
      <c r="Z234" s="13"/>
      <c r="AA234" s="13"/>
      <c r="AB234" s="13"/>
      <c r="AC234" s="13"/>
      <c r="AD234" s="13"/>
      <c r="AE234" s="13"/>
      <c r="AT234" s="263" t="s">
        <v>219</v>
      </c>
      <c r="AU234" s="263" t="s">
        <v>85</v>
      </c>
      <c r="AV234" s="13" t="s">
        <v>87</v>
      </c>
      <c r="AW234" s="13" t="s">
        <v>32</v>
      </c>
      <c r="AX234" s="13" t="s">
        <v>85</v>
      </c>
      <c r="AY234" s="263" t="s">
        <v>136</v>
      </c>
    </row>
    <row r="235" s="2" customFormat="1" ht="21.75" customHeight="1">
      <c r="A235" s="39"/>
      <c r="B235" s="40"/>
      <c r="C235" s="264" t="s">
        <v>339</v>
      </c>
      <c r="D235" s="264" t="s">
        <v>278</v>
      </c>
      <c r="E235" s="265" t="s">
        <v>720</v>
      </c>
      <c r="F235" s="266" t="s">
        <v>721</v>
      </c>
      <c r="G235" s="267" t="s">
        <v>140</v>
      </c>
      <c r="H235" s="268">
        <v>44</v>
      </c>
      <c r="I235" s="269"/>
      <c r="J235" s="270">
        <f>ROUND(I235*H235,2)</f>
        <v>0</v>
      </c>
      <c r="K235" s="271"/>
      <c r="L235" s="272"/>
      <c r="M235" s="273" t="s">
        <v>1</v>
      </c>
      <c r="N235" s="274" t="s">
        <v>42</v>
      </c>
      <c r="O235" s="92"/>
      <c r="P235" s="242">
        <f>O235*H235</f>
        <v>0</v>
      </c>
      <c r="Q235" s="242">
        <v>0.0047200000000000002</v>
      </c>
      <c r="R235" s="242">
        <f>Q235*H235</f>
        <v>0.20768</v>
      </c>
      <c r="S235" s="242">
        <v>0</v>
      </c>
      <c r="T235" s="243">
        <f>S235*H235</f>
        <v>0</v>
      </c>
      <c r="U235" s="39"/>
      <c r="V235" s="39"/>
      <c r="W235" s="39"/>
      <c r="X235" s="39"/>
      <c r="Y235" s="39"/>
      <c r="Z235" s="39"/>
      <c r="AA235" s="39"/>
      <c r="AB235" s="39"/>
      <c r="AC235" s="39"/>
      <c r="AD235" s="39"/>
      <c r="AE235" s="39"/>
      <c r="AR235" s="244" t="s">
        <v>191</v>
      </c>
      <c r="AT235" s="244" t="s">
        <v>278</v>
      </c>
      <c r="AU235" s="244" t="s">
        <v>85</v>
      </c>
      <c r="AY235" s="16" t="s">
        <v>136</v>
      </c>
      <c r="BE235" s="144">
        <f>IF(N235="základní",J235,0)</f>
        <v>0</v>
      </c>
      <c r="BF235" s="144">
        <f>IF(N235="snížená",J235,0)</f>
        <v>0</v>
      </c>
      <c r="BG235" s="144">
        <f>IF(N235="zákl. přenesená",J235,0)</f>
        <v>0</v>
      </c>
      <c r="BH235" s="144">
        <f>IF(N235="sníž. přenesená",J235,0)</f>
        <v>0</v>
      </c>
      <c r="BI235" s="144">
        <f>IF(N235="nulová",J235,0)</f>
        <v>0</v>
      </c>
      <c r="BJ235" s="16" t="s">
        <v>85</v>
      </c>
      <c r="BK235" s="144">
        <f>ROUND(I235*H235,2)</f>
        <v>0</v>
      </c>
      <c r="BL235" s="16" t="s">
        <v>141</v>
      </c>
      <c r="BM235" s="244" t="s">
        <v>844</v>
      </c>
    </row>
    <row r="236" s="2" customFormat="1">
      <c r="A236" s="39"/>
      <c r="B236" s="40"/>
      <c r="C236" s="41"/>
      <c r="D236" s="245" t="s">
        <v>143</v>
      </c>
      <c r="E236" s="41"/>
      <c r="F236" s="246" t="s">
        <v>721</v>
      </c>
      <c r="G236" s="41"/>
      <c r="H236" s="41"/>
      <c r="I236" s="247"/>
      <c r="J236" s="41"/>
      <c r="K236" s="41"/>
      <c r="L236" s="42"/>
      <c r="M236" s="248"/>
      <c r="N236" s="249"/>
      <c r="O236" s="92"/>
      <c r="P236" s="92"/>
      <c r="Q236" s="92"/>
      <c r="R236" s="92"/>
      <c r="S236" s="92"/>
      <c r="T236" s="93"/>
      <c r="U236" s="39"/>
      <c r="V236" s="39"/>
      <c r="W236" s="39"/>
      <c r="X236" s="39"/>
      <c r="Y236" s="39"/>
      <c r="Z236" s="39"/>
      <c r="AA236" s="39"/>
      <c r="AB236" s="39"/>
      <c r="AC236" s="39"/>
      <c r="AD236" s="39"/>
      <c r="AE236" s="39"/>
      <c r="AT236" s="16" t="s">
        <v>143</v>
      </c>
      <c r="AU236" s="16" t="s">
        <v>85</v>
      </c>
    </row>
    <row r="237" s="12" customFormat="1" ht="25.92" customHeight="1">
      <c r="A237" s="12"/>
      <c r="B237" s="218"/>
      <c r="C237" s="219"/>
      <c r="D237" s="220" t="s">
        <v>76</v>
      </c>
      <c r="E237" s="221" t="s">
        <v>155</v>
      </c>
      <c r="F237" s="221" t="s">
        <v>310</v>
      </c>
      <c r="G237" s="219"/>
      <c r="H237" s="219"/>
      <c r="I237" s="222"/>
      <c r="J237" s="223">
        <f>BK237</f>
        <v>0</v>
      </c>
      <c r="K237" s="219"/>
      <c r="L237" s="224"/>
      <c r="M237" s="225"/>
      <c r="N237" s="226"/>
      <c r="O237" s="226"/>
      <c r="P237" s="227">
        <f>P238+SUM(P239:P250)</f>
        <v>0</v>
      </c>
      <c r="Q237" s="226"/>
      <c r="R237" s="227">
        <f>R238+SUM(R239:R250)</f>
        <v>354.81664817000001</v>
      </c>
      <c r="S237" s="226"/>
      <c r="T237" s="228">
        <f>T238+SUM(T239:T250)</f>
        <v>0</v>
      </c>
      <c r="U237" s="12"/>
      <c r="V237" s="12"/>
      <c r="W237" s="12"/>
      <c r="X237" s="12"/>
      <c r="Y237" s="12"/>
      <c r="Z237" s="12"/>
      <c r="AA237" s="12"/>
      <c r="AB237" s="12"/>
      <c r="AC237" s="12"/>
      <c r="AD237" s="12"/>
      <c r="AE237" s="12"/>
      <c r="AR237" s="229" t="s">
        <v>85</v>
      </c>
      <c r="AT237" s="230" t="s">
        <v>76</v>
      </c>
      <c r="AU237" s="230" t="s">
        <v>77</v>
      </c>
      <c r="AY237" s="229" t="s">
        <v>136</v>
      </c>
      <c r="BK237" s="231">
        <f>BK238+SUM(BK239:BK250)</f>
        <v>0</v>
      </c>
    </row>
    <row r="238" s="2" customFormat="1" ht="24.15" customHeight="1">
      <c r="A238" s="39"/>
      <c r="B238" s="40"/>
      <c r="C238" s="232" t="s">
        <v>346</v>
      </c>
      <c r="D238" s="232" t="s">
        <v>137</v>
      </c>
      <c r="E238" s="233" t="s">
        <v>312</v>
      </c>
      <c r="F238" s="234" t="s">
        <v>313</v>
      </c>
      <c r="G238" s="235" t="s">
        <v>186</v>
      </c>
      <c r="H238" s="236">
        <v>9.7590000000000003</v>
      </c>
      <c r="I238" s="237"/>
      <c r="J238" s="238">
        <f>ROUND(I238*H238,2)</f>
        <v>0</v>
      </c>
      <c r="K238" s="239"/>
      <c r="L238" s="42"/>
      <c r="M238" s="240" t="s">
        <v>1</v>
      </c>
      <c r="N238" s="241" t="s">
        <v>42</v>
      </c>
      <c r="O238" s="92"/>
      <c r="P238" s="242">
        <f>O238*H238</f>
        <v>0</v>
      </c>
      <c r="Q238" s="242">
        <v>2.8089400000000002</v>
      </c>
      <c r="R238" s="242">
        <f>Q238*H238</f>
        <v>27.412445460000004</v>
      </c>
      <c r="S238" s="242">
        <v>0</v>
      </c>
      <c r="T238" s="243">
        <f>S238*H238</f>
        <v>0</v>
      </c>
      <c r="U238" s="39"/>
      <c r="V238" s="39"/>
      <c r="W238" s="39"/>
      <c r="X238" s="39"/>
      <c r="Y238" s="39"/>
      <c r="Z238" s="39"/>
      <c r="AA238" s="39"/>
      <c r="AB238" s="39"/>
      <c r="AC238" s="39"/>
      <c r="AD238" s="39"/>
      <c r="AE238" s="39"/>
      <c r="AR238" s="244" t="s">
        <v>141</v>
      </c>
      <c r="AT238" s="244" t="s">
        <v>137</v>
      </c>
      <c r="AU238" s="244" t="s">
        <v>85</v>
      </c>
      <c r="AY238" s="16" t="s">
        <v>136</v>
      </c>
      <c r="BE238" s="144">
        <f>IF(N238="základní",J238,0)</f>
        <v>0</v>
      </c>
      <c r="BF238" s="144">
        <f>IF(N238="snížená",J238,0)</f>
        <v>0</v>
      </c>
      <c r="BG238" s="144">
        <f>IF(N238="zákl. přenesená",J238,0)</f>
        <v>0</v>
      </c>
      <c r="BH238" s="144">
        <f>IF(N238="sníž. přenesená",J238,0)</f>
        <v>0</v>
      </c>
      <c r="BI238" s="144">
        <f>IF(N238="nulová",J238,0)</f>
        <v>0</v>
      </c>
      <c r="BJ238" s="16" t="s">
        <v>85</v>
      </c>
      <c r="BK238" s="144">
        <f>ROUND(I238*H238,2)</f>
        <v>0</v>
      </c>
      <c r="BL238" s="16" t="s">
        <v>141</v>
      </c>
      <c r="BM238" s="244" t="s">
        <v>845</v>
      </c>
    </row>
    <row r="239" s="2" customFormat="1">
      <c r="A239" s="39"/>
      <c r="B239" s="40"/>
      <c r="C239" s="41"/>
      <c r="D239" s="245" t="s">
        <v>143</v>
      </c>
      <c r="E239" s="41"/>
      <c r="F239" s="246" t="s">
        <v>315</v>
      </c>
      <c r="G239" s="41"/>
      <c r="H239" s="41"/>
      <c r="I239" s="247"/>
      <c r="J239" s="41"/>
      <c r="K239" s="41"/>
      <c r="L239" s="42"/>
      <c r="M239" s="248"/>
      <c r="N239" s="249"/>
      <c r="O239" s="92"/>
      <c r="P239" s="92"/>
      <c r="Q239" s="92"/>
      <c r="R239" s="92"/>
      <c r="S239" s="92"/>
      <c r="T239" s="93"/>
      <c r="U239" s="39"/>
      <c r="V239" s="39"/>
      <c r="W239" s="39"/>
      <c r="X239" s="39"/>
      <c r="Y239" s="39"/>
      <c r="Z239" s="39"/>
      <c r="AA239" s="39"/>
      <c r="AB239" s="39"/>
      <c r="AC239" s="39"/>
      <c r="AD239" s="39"/>
      <c r="AE239" s="39"/>
      <c r="AT239" s="16" t="s">
        <v>143</v>
      </c>
      <c r="AU239" s="16" t="s">
        <v>85</v>
      </c>
    </row>
    <row r="240" s="2" customFormat="1">
      <c r="A240" s="39"/>
      <c r="B240" s="40"/>
      <c r="C240" s="41"/>
      <c r="D240" s="250" t="s">
        <v>145</v>
      </c>
      <c r="E240" s="41"/>
      <c r="F240" s="251" t="s">
        <v>316</v>
      </c>
      <c r="G240" s="41"/>
      <c r="H240" s="41"/>
      <c r="I240" s="247"/>
      <c r="J240" s="41"/>
      <c r="K240" s="41"/>
      <c r="L240" s="42"/>
      <c r="M240" s="248"/>
      <c r="N240" s="249"/>
      <c r="O240" s="92"/>
      <c r="P240" s="92"/>
      <c r="Q240" s="92"/>
      <c r="R240" s="92"/>
      <c r="S240" s="92"/>
      <c r="T240" s="93"/>
      <c r="U240" s="39"/>
      <c r="V240" s="39"/>
      <c r="W240" s="39"/>
      <c r="X240" s="39"/>
      <c r="Y240" s="39"/>
      <c r="Z240" s="39"/>
      <c r="AA240" s="39"/>
      <c r="AB240" s="39"/>
      <c r="AC240" s="39"/>
      <c r="AD240" s="39"/>
      <c r="AE240" s="39"/>
      <c r="AT240" s="16" t="s">
        <v>145</v>
      </c>
      <c r="AU240" s="16" t="s">
        <v>85</v>
      </c>
    </row>
    <row r="241" s="2" customFormat="1">
      <c r="A241" s="39"/>
      <c r="B241" s="40"/>
      <c r="C241" s="41"/>
      <c r="D241" s="245" t="s">
        <v>147</v>
      </c>
      <c r="E241" s="41"/>
      <c r="F241" s="252" t="s">
        <v>317</v>
      </c>
      <c r="G241" s="41"/>
      <c r="H241" s="41"/>
      <c r="I241" s="247"/>
      <c r="J241" s="41"/>
      <c r="K241" s="41"/>
      <c r="L241" s="42"/>
      <c r="M241" s="248"/>
      <c r="N241" s="249"/>
      <c r="O241" s="92"/>
      <c r="P241" s="92"/>
      <c r="Q241" s="92"/>
      <c r="R241" s="92"/>
      <c r="S241" s="92"/>
      <c r="T241" s="93"/>
      <c r="U241" s="39"/>
      <c r="V241" s="39"/>
      <c r="W241" s="39"/>
      <c r="X241" s="39"/>
      <c r="Y241" s="39"/>
      <c r="Z241" s="39"/>
      <c r="AA241" s="39"/>
      <c r="AB241" s="39"/>
      <c r="AC241" s="39"/>
      <c r="AD241" s="39"/>
      <c r="AE241" s="39"/>
      <c r="AT241" s="16" t="s">
        <v>147</v>
      </c>
      <c r="AU241" s="16" t="s">
        <v>85</v>
      </c>
    </row>
    <row r="242" s="2" customFormat="1" ht="21.75" customHeight="1">
      <c r="A242" s="39"/>
      <c r="B242" s="40"/>
      <c r="C242" s="232" t="s">
        <v>357</v>
      </c>
      <c r="D242" s="232" t="s">
        <v>137</v>
      </c>
      <c r="E242" s="233" t="s">
        <v>319</v>
      </c>
      <c r="F242" s="234" t="s">
        <v>320</v>
      </c>
      <c r="G242" s="235" t="s">
        <v>171</v>
      </c>
      <c r="H242" s="236">
        <v>178.40000000000001</v>
      </c>
      <c r="I242" s="237"/>
      <c r="J242" s="238">
        <f>ROUND(I242*H242,2)</f>
        <v>0</v>
      </c>
      <c r="K242" s="239"/>
      <c r="L242" s="42"/>
      <c r="M242" s="240" t="s">
        <v>1</v>
      </c>
      <c r="N242" s="241" t="s">
        <v>42</v>
      </c>
      <c r="O242" s="92"/>
      <c r="P242" s="242">
        <f>O242*H242</f>
        <v>0</v>
      </c>
      <c r="Q242" s="242">
        <v>0.00726</v>
      </c>
      <c r="R242" s="242">
        <f>Q242*H242</f>
        <v>1.2951840000000001</v>
      </c>
      <c r="S242" s="242">
        <v>0</v>
      </c>
      <c r="T242" s="243">
        <f>S242*H242</f>
        <v>0</v>
      </c>
      <c r="U242" s="39"/>
      <c r="V242" s="39"/>
      <c r="W242" s="39"/>
      <c r="X242" s="39"/>
      <c r="Y242" s="39"/>
      <c r="Z242" s="39"/>
      <c r="AA242" s="39"/>
      <c r="AB242" s="39"/>
      <c r="AC242" s="39"/>
      <c r="AD242" s="39"/>
      <c r="AE242" s="39"/>
      <c r="AR242" s="244" t="s">
        <v>141</v>
      </c>
      <c r="AT242" s="244" t="s">
        <v>137</v>
      </c>
      <c r="AU242" s="244" t="s">
        <v>85</v>
      </c>
      <c r="AY242" s="16" t="s">
        <v>136</v>
      </c>
      <c r="BE242" s="144">
        <f>IF(N242="základní",J242,0)</f>
        <v>0</v>
      </c>
      <c r="BF242" s="144">
        <f>IF(N242="snížená",J242,0)</f>
        <v>0</v>
      </c>
      <c r="BG242" s="144">
        <f>IF(N242="zákl. přenesená",J242,0)</f>
        <v>0</v>
      </c>
      <c r="BH242" s="144">
        <f>IF(N242="sníž. přenesená",J242,0)</f>
        <v>0</v>
      </c>
      <c r="BI242" s="144">
        <f>IF(N242="nulová",J242,0)</f>
        <v>0</v>
      </c>
      <c r="BJ242" s="16" t="s">
        <v>85</v>
      </c>
      <c r="BK242" s="144">
        <f>ROUND(I242*H242,2)</f>
        <v>0</v>
      </c>
      <c r="BL242" s="16" t="s">
        <v>141</v>
      </c>
      <c r="BM242" s="244" t="s">
        <v>846</v>
      </c>
    </row>
    <row r="243" s="2" customFormat="1">
      <c r="A243" s="39"/>
      <c r="B243" s="40"/>
      <c r="C243" s="41"/>
      <c r="D243" s="245" t="s">
        <v>143</v>
      </c>
      <c r="E243" s="41"/>
      <c r="F243" s="246" t="s">
        <v>322</v>
      </c>
      <c r="G243" s="41"/>
      <c r="H243" s="41"/>
      <c r="I243" s="247"/>
      <c r="J243" s="41"/>
      <c r="K243" s="41"/>
      <c r="L243" s="42"/>
      <c r="M243" s="248"/>
      <c r="N243" s="249"/>
      <c r="O243" s="92"/>
      <c r="P243" s="92"/>
      <c r="Q243" s="92"/>
      <c r="R243" s="92"/>
      <c r="S243" s="92"/>
      <c r="T243" s="93"/>
      <c r="U243" s="39"/>
      <c r="V243" s="39"/>
      <c r="W243" s="39"/>
      <c r="X243" s="39"/>
      <c r="Y243" s="39"/>
      <c r="Z243" s="39"/>
      <c r="AA243" s="39"/>
      <c r="AB243" s="39"/>
      <c r="AC243" s="39"/>
      <c r="AD243" s="39"/>
      <c r="AE243" s="39"/>
      <c r="AT243" s="16" t="s">
        <v>143</v>
      </c>
      <c r="AU243" s="16" t="s">
        <v>85</v>
      </c>
    </row>
    <row r="244" s="2" customFormat="1">
      <c r="A244" s="39"/>
      <c r="B244" s="40"/>
      <c r="C244" s="41"/>
      <c r="D244" s="250" t="s">
        <v>145</v>
      </c>
      <c r="E244" s="41"/>
      <c r="F244" s="251" t="s">
        <v>323</v>
      </c>
      <c r="G244" s="41"/>
      <c r="H244" s="41"/>
      <c r="I244" s="247"/>
      <c r="J244" s="41"/>
      <c r="K244" s="41"/>
      <c r="L244" s="42"/>
      <c r="M244" s="248"/>
      <c r="N244" s="249"/>
      <c r="O244" s="92"/>
      <c r="P244" s="92"/>
      <c r="Q244" s="92"/>
      <c r="R244" s="92"/>
      <c r="S244" s="92"/>
      <c r="T244" s="93"/>
      <c r="U244" s="39"/>
      <c r="V244" s="39"/>
      <c r="W244" s="39"/>
      <c r="X244" s="39"/>
      <c r="Y244" s="39"/>
      <c r="Z244" s="39"/>
      <c r="AA244" s="39"/>
      <c r="AB244" s="39"/>
      <c r="AC244" s="39"/>
      <c r="AD244" s="39"/>
      <c r="AE244" s="39"/>
      <c r="AT244" s="16" t="s">
        <v>145</v>
      </c>
      <c r="AU244" s="16" t="s">
        <v>85</v>
      </c>
    </row>
    <row r="245" s="2" customFormat="1">
      <c r="A245" s="39"/>
      <c r="B245" s="40"/>
      <c r="C245" s="41"/>
      <c r="D245" s="245" t="s">
        <v>147</v>
      </c>
      <c r="E245" s="41"/>
      <c r="F245" s="252" t="s">
        <v>324</v>
      </c>
      <c r="G245" s="41"/>
      <c r="H245" s="41"/>
      <c r="I245" s="247"/>
      <c r="J245" s="41"/>
      <c r="K245" s="41"/>
      <c r="L245" s="42"/>
      <c r="M245" s="248"/>
      <c r="N245" s="249"/>
      <c r="O245" s="92"/>
      <c r="P245" s="92"/>
      <c r="Q245" s="92"/>
      <c r="R245" s="92"/>
      <c r="S245" s="92"/>
      <c r="T245" s="93"/>
      <c r="U245" s="39"/>
      <c r="V245" s="39"/>
      <c r="W245" s="39"/>
      <c r="X245" s="39"/>
      <c r="Y245" s="39"/>
      <c r="Z245" s="39"/>
      <c r="AA245" s="39"/>
      <c r="AB245" s="39"/>
      <c r="AC245" s="39"/>
      <c r="AD245" s="39"/>
      <c r="AE245" s="39"/>
      <c r="AT245" s="16" t="s">
        <v>147</v>
      </c>
      <c r="AU245" s="16" t="s">
        <v>85</v>
      </c>
    </row>
    <row r="246" s="2" customFormat="1" ht="21.75" customHeight="1">
      <c r="A246" s="39"/>
      <c r="B246" s="40"/>
      <c r="C246" s="232" t="s">
        <v>364</v>
      </c>
      <c r="D246" s="232" t="s">
        <v>137</v>
      </c>
      <c r="E246" s="233" t="s">
        <v>326</v>
      </c>
      <c r="F246" s="234" t="s">
        <v>327</v>
      </c>
      <c r="G246" s="235" t="s">
        <v>171</v>
      </c>
      <c r="H246" s="236">
        <v>178.40000000000001</v>
      </c>
      <c r="I246" s="237"/>
      <c r="J246" s="238">
        <f>ROUND(I246*H246,2)</f>
        <v>0</v>
      </c>
      <c r="K246" s="239"/>
      <c r="L246" s="42"/>
      <c r="M246" s="240" t="s">
        <v>1</v>
      </c>
      <c r="N246" s="241" t="s">
        <v>42</v>
      </c>
      <c r="O246" s="92"/>
      <c r="P246" s="242">
        <f>O246*H246</f>
        <v>0</v>
      </c>
      <c r="Q246" s="242">
        <v>0.00085999999999999998</v>
      </c>
      <c r="R246" s="242">
        <f>Q246*H246</f>
        <v>0.15342400000000001</v>
      </c>
      <c r="S246" s="242">
        <v>0</v>
      </c>
      <c r="T246" s="243">
        <f>S246*H246</f>
        <v>0</v>
      </c>
      <c r="U246" s="39"/>
      <c r="V246" s="39"/>
      <c r="W246" s="39"/>
      <c r="X246" s="39"/>
      <c r="Y246" s="39"/>
      <c r="Z246" s="39"/>
      <c r="AA246" s="39"/>
      <c r="AB246" s="39"/>
      <c r="AC246" s="39"/>
      <c r="AD246" s="39"/>
      <c r="AE246" s="39"/>
      <c r="AR246" s="244" t="s">
        <v>141</v>
      </c>
      <c r="AT246" s="244" t="s">
        <v>137</v>
      </c>
      <c r="AU246" s="244" t="s">
        <v>85</v>
      </c>
      <c r="AY246" s="16" t="s">
        <v>136</v>
      </c>
      <c r="BE246" s="144">
        <f>IF(N246="základní",J246,0)</f>
        <v>0</v>
      </c>
      <c r="BF246" s="144">
        <f>IF(N246="snížená",J246,0)</f>
        <v>0</v>
      </c>
      <c r="BG246" s="144">
        <f>IF(N246="zákl. přenesená",J246,0)</f>
        <v>0</v>
      </c>
      <c r="BH246" s="144">
        <f>IF(N246="sníž. přenesená",J246,0)</f>
        <v>0</v>
      </c>
      <c r="BI246" s="144">
        <f>IF(N246="nulová",J246,0)</f>
        <v>0</v>
      </c>
      <c r="BJ246" s="16" t="s">
        <v>85</v>
      </c>
      <c r="BK246" s="144">
        <f>ROUND(I246*H246,2)</f>
        <v>0</v>
      </c>
      <c r="BL246" s="16" t="s">
        <v>141</v>
      </c>
      <c r="BM246" s="244" t="s">
        <v>847</v>
      </c>
    </row>
    <row r="247" s="2" customFormat="1">
      <c r="A247" s="39"/>
      <c r="B247" s="40"/>
      <c r="C247" s="41"/>
      <c r="D247" s="245" t="s">
        <v>143</v>
      </c>
      <c r="E247" s="41"/>
      <c r="F247" s="246" t="s">
        <v>329</v>
      </c>
      <c r="G247" s="41"/>
      <c r="H247" s="41"/>
      <c r="I247" s="247"/>
      <c r="J247" s="41"/>
      <c r="K247" s="41"/>
      <c r="L247" s="42"/>
      <c r="M247" s="248"/>
      <c r="N247" s="249"/>
      <c r="O247" s="92"/>
      <c r="P247" s="92"/>
      <c r="Q247" s="92"/>
      <c r="R247" s="92"/>
      <c r="S247" s="92"/>
      <c r="T247" s="93"/>
      <c r="U247" s="39"/>
      <c r="V247" s="39"/>
      <c r="W247" s="39"/>
      <c r="X247" s="39"/>
      <c r="Y247" s="39"/>
      <c r="Z247" s="39"/>
      <c r="AA247" s="39"/>
      <c r="AB247" s="39"/>
      <c r="AC247" s="39"/>
      <c r="AD247" s="39"/>
      <c r="AE247" s="39"/>
      <c r="AT247" s="16" t="s">
        <v>143</v>
      </c>
      <c r="AU247" s="16" t="s">
        <v>85</v>
      </c>
    </row>
    <row r="248" s="2" customFormat="1">
      <c r="A248" s="39"/>
      <c r="B248" s="40"/>
      <c r="C248" s="41"/>
      <c r="D248" s="250" t="s">
        <v>145</v>
      </c>
      <c r="E248" s="41"/>
      <c r="F248" s="251" t="s">
        <v>330</v>
      </c>
      <c r="G248" s="41"/>
      <c r="H248" s="41"/>
      <c r="I248" s="247"/>
      <c r="J248" s="41"/>
      <c r="K248" s="41"/>
      <c r="L248" s="42"/>
      <c r="M248" s="248"/>
      <c r="N248" s="249"/>
      <c r="O248" s="92"/>
      <c r="P248" s="92"/>
      <c r="Q248" s="92"/>
      <c r="R248" s="92"/>
      <c r="S248" s="92"/>
      <c r="T248" s="93"/>
      <c r="U248" s="39"/>
      <c r="V248" s="39"/>
      <c r="W248" s="39"/>
      <c r="X248" s="39"/>
      <c r="Y248" s="39"/>
      <c r="Z248" s="39"/>
      <c r="AA248" s="39"/>
      <c r="AB248" s="39"/>
      <c r="AC248" s="39"/>
      <c r="AD248" s="39"/>
      <c r="AE248" s="39"/>
      <c r="AT248" s="16" t="s">
        <v>145</v>
      </c>
      <c r="AU248" s="16" t="s">
        <v>85</v>
      </c>
    </row>
    <row r="249" s="2" customFormat="1">
      <c r="A249" s="39"/>
      <c r="B249" s="40"/>
      <c r="C249" s="41"/>
      <c r="D249" s="245" t="s">
        <v>147</v>
      </c>
      <c r="E249" s="41"/>
      <c r="F249" s="252" t="s">
        <v>324</v>
      </c>
      <c r="G249" s="41"/>
      <c r="H249" s="41"/>
      <c r="I249" s="247"/>
      <c r="J249" s="41"/>
      <c r="K249" s="41"/>
      <c r="L249" s="42"/>
      <c r="M249" s="248"/>
      <c r="N249" s="249"/>
      <c r="O249" s="92"/>
      <c r="P249" s="92"/>
      <c r="Q249" s="92"/>
      <c r="R249" s="92"/>
      <c r="S249" s="92"/>
      <c r="T249" s="93"/>
      <c r="U249" s="39"/>
      <c r="V249" s="39"/>
      <c r="W249" s="39"/>
      <c r="X249" s="39"/>
      <c r="Y249" s="39"/>
      <c r="Z249" s="39"/>
      <c r="AA249" s="39"/>
      <c r="AB249" s="39"/>
      <c r="AC249" s="39"/>
      <c r="AD249" s="39"/>
      <c r="AE249" s="39"/>
      <c r="AT249" s="16" t="s">
        <v>147</v>
      </c>
      <c r="AU249" s="16" t="s">
        <v>85</v>
      </c>
    </row>
    <row r="250" s="12" customFormat="1" ht="22.8" customHeight="1">
      <c r="A250" s="12"/>
      <c r="B250" s="218"/>
      <c r="C250" s="219"/>
      <c r="D250" s="220" t="s">
        <v>76</v>
      </c>
      <c r="E250" s="286" t="s">
        <v>141</v>
      </c>
      <c r="F250" s="286" t="s">
        <v>331</v>
      </c>
      <c r="G250" s="219"/>
      <c r="H250" s="219"/>
      <c r="I250" s="222"/>
      <c r="J250" s="287">
        <f>BK250</f>
        <v>0</v>
      </c>
      <c r="K250" s="219"/>
      <c r="L250" s="224"/>
      <c r="M250" s="225"/>
      <c r="N250" s="226"/>
      <c r="O250" s="226"/>
      <c r="P250" s="227">
        <f>SUM(P251:P289)</f>
        <v>0</v>
      </c>
      <c r="Q250" s="226"/>
      <c r="R250" s="227">
        <f>SUM(R251:R289)</f>
        <v>325.95559471000001</v>
      </c>
      <c r="S250" s="226"/>
      <c r="T250" s="228">
        <f>SUM(T251:T289)</f>
        <v>0</v>
      </c>
      <c r="U250" s="12"/>
      <c r="V250" s="12"/>
      <c r="W250" s="12"/>
      <c r="X250" s="12"/>
      <c r="Y250" s="12"/>
      <c r="Z250" s="12"/>
      <c r="AA250" s="12"/>
      <c r="AB250" s="12"/>
      <c r="AC250" s="12"/>
      <c r="AD250" s="12"/>
      <c r="AE250" s="12"/>
      <c r="AR250" s="229" t="s">
        <v>85</v>
      </c>
      <c r="AT250" s="230" t="s">
        <v>76</v>
      </c>
      <c r="AU250" s="230" t="s">
        <v>85</v>
      </c>
      <c r="AY250" s="229" t="s">
        <v>136</v>
      </c>
      <c r="BK250" s="231">
        <f>SUM(BK251:BK289)</f>
        <v>0</v>
      </c>
    </row>
    <row r="251" s="2" customFormat="1" ht="16.5" customHeight="1">
      <c r="A251" s="39"/>
      <c r="B251" s="40"/>
      <c r="C251" s="232" t="s">
        <v>372</v>
      </c>
      <c r="D251" s="232" t="s">
        <v>137</v>
      </c>
      <c r="E251" s="233" t="s">
        <v>752</v>
      </c>
      <c r="F251" s="234" t="s">
        <v>753</v>
      </c>
      <c r="G251" s="235" t="s">
        <v>186</v>
      </c>
      <c r="H251" s="236">
        <v>16.027999999999999</v>
      </c>
      <c r="I251" s="237"/>
      <c r="J251" s="238">
        <f>ROUND(I251*H251,2)</f>
        <v>0</v>
      </c>
      <c r="K251" s="239"/>
      <c r="L251" s="42"/>
      <c r="M251" s="240" t="s">
        <v>1</v>
      </c>
      <c r="N251" s="241" t="s">
        <v>42</v>
      </c>
      <c r="O251" s="92"/>
      <c r="P251" s="242">
        <f>O251*H251</f>
        <v>0</v>
      </c>
      <c r="Q251" s="242">
        <v>2.2563399999999998</v>
      </c>
      <c r="R251" s="242">
        <f>Q251*H251</f>
        <v>36.164617519999993</v>
      </c>
      <c r="S251" s="242">
        <v>0</v>
      </c>
      <c r="T251" s="243">
        <f>S251*H251</f>
        <v>0</v>
      </c>
      <c r="U251" s="39"/>
      <c r="V251" s="39"/>
      <c r="W251" s="39"/>
      <c r="X251" s="39"/>
      <c r="Y251" s="39"/>
      <c r="Z251" s="39"/>
      <c r="AA251" s="39"/>
      <c r="AB251" s="39"/>
      <c r="AC251" s="39"/>
      <c r="AD251" s="39"/>
      <c r="AE251" s="39"/>
      <c r="AR251" s="244" t="s">
        <v>201</v>
      </c>
      <c r="AT251" s="244" t="s">
        <v>137</v>
      </c>
      <c r="AU251" s="244" t="s">
        <v>87</v>
      </c>
      <c r="AY251" s="16" t="s">
        <v>136</v>
      </c>
      <c r="BE251" s="144">
        <f>IF(N251="základní",J251,0)</f>
        <v>0</v>
      </c>
      <c r="BF251" s="144">
        <f>IF(N251="snížená",J251,0)</f>
        <v>0</v>
      </c>
      <c r="BG251" s="144">
        <f>IF(N251="zákl. přenesená",J251,0)</f>
        <v>0</v>
      </c>
      <c r="BH251" s="144">
        <f>IF(N251="sníž. přenesená",J251,0)</f>
        <v>0</v>
      </c>
      <c r="BI251" s="144">
        <f>IF(N251="nulová",J251,0)</f>
        <v>0</v>
      </c>
      <c r="BJ251" s="16" t="s">
        <v>85</v>
      </c>
      <c r="BK251" s="144">
        <f>ROUND(I251*H251,2)</f>
        <v>0</v>
      </c>
      <c r="BL251" s="16" t="s">
        <v>201</v>
      </c>
      <c r="BM251" s="244" t="s">
        <v>848</v>
      </c>
    </row>
    <row r="252" s="2" customFormat="1">
      <c r="A252" s="39"/>
      <c r="B252" s="40"/>
      <c r="C252" s="41"/>
      <c r="D252" s="245" t="s">
        <v>143</v>
      </c>
      <c r="E252" s="41"/>
      <c r="F252" s="246" t="s">
        <v>755</v>
      </c>
      <c r="G252" s="41"/>
      <c r="H252" s="41"/>
      <c r="I252" s="247"/>
      <c r="J252" s="41"/>
      <c r="K252" s="41"/>
      <c r="L252" s="42"/>
      <c r="M252" s="248"/>
      <c r="N252" s="249"/>
      <c r="O252" s="92"/>
      <c r="P252" s="92"/>
      <c r="Q252" s="92"/>
      <c r="R252" s="92"/>
      <c r="S252" s="92"/>
      <c r="T252" s="93"/>
      <c r="U252" s="39"/>
      <c r="V252" s="39"/>
      <c r="W252" s="39"/>
      <c r="X252" s="39"/>
      <c r="Y252" s="39"/>
      <c r="Z252" s="39"/>
      <c r="AA252" s="39"/>
      <c r="AB252" s="39"/>
      <c r="AC252" s="39"/>
      <c r="AD252" s="39"/>
      <c r="AE252" s="39"/>
      <c r="AT252" s="16" t="s">
        <v>143</v>
      </c>
      <c r="AU252" s="16" t="s">
        <v>87</v>
      </c>
    </row>
    <row r="253" s="2" customFormat="1">
      <c r="A253" s="39"/>
      <c r="B253" s="40"/>
      <c r="C253" s="41"/>
      <c r="D253" s="250" t="s">
        <v>145</v>
      </c>
      <c r="E253" s="41"/>
      <c r="F253" s="251" t="s">
        <v>756</v>
      </c>
      <c r="G253" s="41"/>
      <c r="H253" s="41"/>
      <c r="I253" s="247"/>
      <c r="J253" s="41"/>
      <c r="K253" s="41"/>
      <c r="L253" s="42"/>
      <c r="M253" s="248"/>
      <c r="N253" s="249"/>
      <c r="O253" s="92"/>
      <c r="P253" s="92"/>
      <c r="Q253" s="92"/>
      <c r="R253" s="92"/>
      <c r="S253" s="92"/>
      <c r="T253" s="93"/>
      <c r="U253" s="39"/>
      <c r="V253" s="39"/>
      <c r="W253" s="39"/>
      <c r="X253" s="39"/>
      <c r="Y253" s="39"/>
      <c r="Z253" s="39"/>
      <c r="AA253" s="39"/>
      <c r="AB253" s="39"/>
      <c r="AC253" s="39"/>
      <c r="AD253" s="39"/>
      <c r="AE253" s="39"/>
      <c r="AT253" s="16" t="s">
        <v>145</v>
      </c>
      <c r="AU253" s="16" t="s">
        <v>87</v>
      </c>
    </row>
    <row r="254" s="2" customFormat="1">
      <c r="A254" s="39"/>
      <c r="B254" s="40"/>
      <c r="C254" s="41"/>
      <c r="D254" s="245" t="s">
        <v>147</v>
      </c>
      <c r="E254" s="41"/>
      <c r="F254" s="252" t="s">
        <v>338</v>
      </c>
      <c r="G254" s="41"/>
      <c r="H254" s="41"/>
      <c r="I254" s="247"/>
      <c r="J254" s="41"/>
      <c r="K254" s="41"/>
      <c r="L254" s="42"/>
      <c r="M254" s="248"/>
      <c r="N254" s="249"/>
      <c r="O254" s="92"/>
      <c r="P254" s="92"/>
      <c r="Q254" s="92"/>
      <c r="R254" s="92"/>
      <c r="S254" s="92"/>
      <c r="T254" s="93"/>
      <c r="U254" s="39"/>
      <c r="V254" s="39"/>
      <c r="W254" s="39"/>
      <c r="X254" s="39"/>
      <c r="Y254" s="39"/>
      <c r="Z254" s="39"/>
      <c r="AA254" s="39"/>
      <c r="AB254" s="39"/>
      <c r="AC254" s="39"/>
      <c r="AD254" s="39"/>
      <c r="AE254" s="39"/>
      <c r="AT254" s="16" t="s">
        <v>147</v>
      </c>
      <c r="AU254" s="16" t="s">
        <v>87</v>
      </c>
    </row>
    <row r="255" s="13" customFormat="1">
      <c r="A255" s="13"/>
      <c r="B255" s="253"/>
      <c r="C255" s="254"/>
      <c r="D255" s="245" t="s">
        <v>219</v>
      </c>
      <c r="E255" s="255" t="s">
        <v>1</v>
      </c>
      <c r="F255" s="256" t="s">
        <v>849</v>
      </c>
      <c r="G255" s="254"/>
      <c r="H255" s="257">
        <v>0.58799999999999997</v>
      </c>
      <c r="I255" s="258"/>
      <c r="J255" s="254"/>
      <c r="K255" s="254"/>
      <c r="L255" s="259"/>
      <c r="M255" s="260"/>
      <c r="N255" s="261"/>
      <c r="O255" s="261"/>
      <c r="P255" s="261"/>
      <c r="Q255" s="261"/>
      <c r="R255" s="261"/>
      <c r="S255" s="261"/>
      <c r="T255" s="262"/>
      <c r="U255" s="13"/>
      <c r="V255" s="13"/>
      <c r="W255" s="13"/>
      <c r="X255" s="13"/>
      <c r="Y255" s="13"/>
      <c r="Z255" s="13"/>
      <c r="AA255" s="13"/>
      <c r="AB255" s="13"/>
      <c r="AC255" s="13"/>
      <c r="AD255" s="13"/>
      <c r="AE255" s="13"/>
      <c r="AT255" s="263" t="s">
        <v>219</v>
      </c>
      <c r="AU255" s="263" t="s">
        <v>87</v>
      </c>
      <c r="AV255" s="13" t="s">
        <v>87</v>
      </c>
      <c r="AW255" s="13" t="s">
        <v>32</v>
      </c>
      <c r="AX255" s="13" t="s">
        <v>77</v>
      </c>
      <c r="AY255" s="263" t="s">
        <v>136</v>
      </c>
    </row>
    <row r="256" s="13" customFormat="1">
      <c r="A256" s="13"/>
      <c r="B256" s="253"/>
      <c r="C256" s="254"/>
      <c r="D256" s="245" t="s">
        <v>219</v>
      </c>
      <c r="E256" s="255" t="s">
        <v>1</v>
      </c>
      <c r="F256" s="256" t="s">
        <v>850</v>
      </c>
      <c r="G256" s="254"/>
      <c r="H256" s="257">
        <v>15.44</v>
      </c>
      <c r="I256" s="258"/>
      <c r="J256" s="254"/>
      <c r="K256" s="254"/>
      <c r="L256" s="259"/>
      <c r="M256" s="260"/>
      <c r="N256" s="261"/>
      <c r="O256" s="261"/>
      <c r="P256" s="261"/>
      <c r="Q256" s="261"/>
      <c r="R256" s="261"/>
      <c r="S256" s="261"/>
      <c r="T256" s="262"/>
      <c r="U256" s="13"/>
      <c r="V256" s="13"/>
      <c r="W256" s="13"/>
      <c r="X256" s="13"/>
      <c r="Y256" s="13"/>
      <c r="Z256" s="13"/>
      <c r="AA256" s="13"/>
      <c r="AB256" s="13"/>
      <c r="AC256" s="13"/>
      <c r="AD256" s="13"/>
      <c r="AE256" s="13"/>
      <c r="AT256" s="263" t="s">
        <v>219</v>
      </c>
      <c r="AU256" s="263" t="s">
        <v>87</v>
      </c>
      <c r="AV256" s="13" t="s">
        <v>87</v>
      </c>
      <c r="AW256" s="13" t="s">
        <v>32</v>
      </c>
      <c r="AX256" s="13" t="s">
        <v>77</v>
      </c>
      <c r="AY256" s="263" t="s">
        <v>136</v>
      </c>
    </row>
    <row r="257" s="14" customFormat="1">
      <c r="A257" s="14"/>
      <c r="B257" s="275"/>
      <c r="C257" s="276"/>
      <c r="D257" s="245" t="s">
        <v>219</v>
      </c>
      <c r="E257" s="277" t="s">
        <v>1</v>
      </c>
      <c r="F257" s="278" t="s">
        <v>356</v>
      </c>
      <c r="G257" s="276"/>
      <c r="H257" s="279">
        <v>16.027999999999999</v>
      </c>
      <c r="I257" s="280"/>
      <c r="J257" s="276"/>
      <c r="K257" s="276"/>
      <c r="L257" s="281"/>
      <c r="M257" s="282"/>
      <c r="N257" s="283"/>
      <c r="O257" s="283"/>
      <c r="P257" s="283"/>
      <c r="Q257" s="283"/>
      <c r="R257" s="283"/>
      <c r="S257" s="283"/>
      <c r="T257" s="284"/>
      <c r="U257" s="14"/>
      <c r="V257" s="14"/>
      <c r="W257" s="14"/>
      <c r="X257" s="14"/>
      <c r="Y257" s="14"/>
      <c r="Z257" s="14"/>
      <c r="AA257" s="14"/>
      <c r="AB257" s="14"/>
      <c r="AC257" s="14"/>
      <c r="AD257" s="14"/>
      <c r="AE257" s="14"/>
      <c r="AT257" s="285" t="s">
        <v>219</v>
      </c>
      <c r="AU257" s="285" t="s">
        <v>87</v>
      </c>
      <c r="AV257" s="14" t="s">
        <v>141</v>
      </c>
      <c r="AW257" s="14" t="s">
        <v>32</v>
      </c>
      <c r="AX257" s="14" t="s">
        <v>85</v>
      </c>
      <c r="AY257" s="285" t="s">
        <v>136</v>
      </c>
    </row>
    <row r="258" s="2" customFormat="1" ht="16.5" customHeight="1">
      <c r="A258" s="39"/>
      <c r="B258" s="40"/>
      <c r="C258" s="232" t="s">
        <v>377</v>
      </c>
      <c r="D258" s="232" t="s">
        <v>137</v>
      </c>
      <c r="E258" s="233" t="s">
        <v>333</v>
      </c>
      <c r="F258" s="234" t="s">
        <v>334</v>
      </c>
      <c r="G258" s="235" t="s">
        <v>186</v>
      </c>
      <c r="H258" s="236">
        <v>25.245000000000001</v>
      </c>
      <c r="I258" s="237"/>
      <c r="J258" s="238">
        <f>ROUND(I258*H258,2)</f>
        <v>0</v>
      </c>
      <c r="K258" s="239"/>
      <c r="L258" s="42"/>
      <c r="M258" s="240" t="s">
        <v>1</v>
      </c>
      <c r="N258" s="241" t="s">
        <v>42</v>
      </c>
      <c r="O258" s="92"/>
      <c r="P258" s="242">
        <f>O258*H258</f>
        <v>0</v>
      </c>
      <c r="Q258" s="242">
        <v>2.45329</v>
      </c>
      <c r="R258" s="242">
        <f>Q258*H258</f>
        <v>61.933306049999999</v>
      </c>
      <c r="S258" s="242">
        <v>0</v>
      </c>
      <c r="T258" s="243">
        <f>S258*H258</f>
        <v>0</v>
      </c>
      <c r="U258" s="39"/>
      <c r="V258" s="39"/>
      <c r="W258" s="39"/>
      <c r="X258" s="39"/>
      <c r="Y258" s="39"/>
      <c r="Z258" s="39"/>
      <c r="AA258" s="39"/>
      <c r="AB258" s="39"/>
      <c r="AC258" s="39"/>
      <c r="AD258" s="39"/>
      <c r="AE258" s="39"/>
      <c r="AR258" s="244" t="s">
        <v>201</v>
      </c>
      <c r="AT258" s="244" t="s">
        <v>137</v>
      </c>
      <c r="AU258" s="244" t="s">
        <v>87</v>
      </c>
      <c r="AY258" s="16" t="s">
        <v>136</v>
      </c>
      <c r="BE258" s="144">
        <f>IF(N258="základní",J258,0)</f>
        <v>0</v>
      </c>
      <c r="BF258" s="144">
        <f>IF(N258="snížená",J258,0)</f>
        <v>0</v>
      </c>
      <c r="BG258" s="144">
        <f>IF(N258="zákl. přenesená",J258,0)</f>
        <v>0</v>
      </c>
      <c r="BH258" s="144">
        <f>IF(N258="sníž. přenesená",J258,0)</f>
        <v>0</v>
      </c>
      <c r="BI258" s="144">
        <f>IF(N258="nulová",J258,0)</f>
        <v>0</v>
      </c>
      <c r="BJ258" s="16" t="s">
        <v>85</v>
      </c>
      <c r="BK258" s="144">
        <f>ROUND(I258*H258,2)</f>
        <v>0</v>
      </c>
      <c r="BL258" s="16" t="s">
        <v>201</v>
      </c>
      <c r="BM258" s="244" t="s">
        <v>851</v>
      </c>
    </row>
    <row r="259" s="2" customFormat="1">
      <c r="A259" s="39"/>
      <c r="B259" s="40"/>
      <c r="C259" s="41"/>
      <c r="D259" s="245" t="s">
        <v>143</v>
      </c>
      <c r="E259" s="41"/>
      <c r="F259" s="246" t="s">
        <v>336</v>
      </c>
      <c r="G259" s="41"/>
      <c r="H259" s="41"/>
      <c r="I259" s="247"/>
      <c r="J259" s="41"/>
      <c r="K259" s="41"/>
      <c r="L259" s="42"/>
      <c r="M259" s="248"/>
      <c r="N259" s="249"/>
      <c r="O259" s="92"/>
      <c r="P259" s="92"/>
      <c r="Q259" s="92"/>
      <c r="R259" s="92"/>
      <c r="S259" s="92"/>
      <c r="T259" s="93"/>
      <c r="U259" s="39"/>
      <c r="V259" s="39"/>
      <c r="W259" s="39"/>
      <c r="X259" s="39"/>
      <c r="Y259" s="39"/>
      <c r="Z259" s="39"/>
      <c r="AA259" s="39"/>
      <c r="AB259" s="39"/>
      <c r="AC259" s="39"/>
      <c r="AD259" s="39"/>
      <c r="AE259" s="39"/>
      <c r="AT259" s="16" t="s">
        <v>143</v>
      </c>
      <c r="AU259" s="16" t="s">
        <v>87</v>
      </c>
    </row>
    <row r="260" s="2" customFormat="1">
      <c r="A260" s="39"/>
      <c r="B260" s="40"/>
      <c r="C260" s="41"/>
      <c r="D260" s="250" t="s">
        <v>145</v>
      </c>
      <c r="E260" s="41"/>
      <c r="F260" s="251" t="s">
        <v>337</v>
      </c>
      <c r="G260" s="41"/>
      <c r="H260" s="41"/>
      <c r="I260" s="247"/>
      <c r="J260" s="41"/>
      <c r="K260" s="41"/>
      <c r="L260" s="42"/>
      <c r="M260" s="248"/>
      <c r="N260" s="249"/>
      <c r="O260" s="92"/>
      <c r="P260" s="92"/>
      <c r="Q260" s="92"/>
      <c r="R260" s="92"/>
      <c r="S260" s="92"/>
      <c r="T260" s="93"/>
      <c r="U260" s="39"/>
      <c r="V260" s="39"/>
      <c r="W260" s="39"/>
      <c r="X260" s="39"/>
      <c r="Y260" s="39"/>
      <c r="Z260" s="39"/>
      <c r="AA260" s="39"/>
      <c r="AB260" s="39"/>
      <c r="AC260" s="39"/>
      <c r="AD260" s="39"/>
      <c r="AE260" s="39"/>
      <c r="AT260" s="16" t="s">
        <v>145</v>
      </c>
      <c r="AU260" s="16" t="s">
        <v>87</v>
      </c>
    </row>
    <row r="261" s="2" customFormat="1">
      <c r="A261" s="39"/>
      <c r="B261" s="40"/>
      <c r="C261" s="41"/>
      <c r="D261" s="245" t="s">
        <v>147</v>
      </c>
      <c r="E261" s="41"/>
      <c r="F261" s="252" t="s">
        <v>338</v>
      </c>
      <c r="G261" s="41"/>
      <c r="H261" s="41"/>
      <c r="I261" s="247"/>
      <c r="J261" s="41"/>
      <c r="K261" s="41"/>
      <c r="L261" s="42"/>
      <c r="M261" s="248"/>
      <c r="N261" s="249"/>
      <c r="O261" s="92"/>
      <c r="P261" s="92"/>
      <c r="Q261" s="92"/>
      <c r="R261" s="92"/>
      <c r="S261" s="92"/>
      <c r="T261" s="93"/>
      <c r="U261" s="39"/>
      <c r="V261" s="39"/>
      <c r="W261" s="39"/>
      <c r="X261" s="39"/>
      <c r="Y261" s="39"/>
      <c r="Z261" s="39"/>
      <c r="AA261" s="39"/>
      <c r="AB261" s="39"/>
      <c r="AC261" s="39"/>
      <c r="AD261" s="39"/>
      <c r="AE261" s="39"/>
      <c r="AT261" s="16" t="s">
        <v>147</v>
      </c>
      <c r="AU261" s="16" t="s">
        <v>87</v>
      </c>
    </row>
    <row r="262" s="2" customFormat="1" ht="24.15" customHeight="1">
      <c r="A262" s="39"/>
      <c r="B262" s="40"/>
      <c r="C262" s="232" t="s">
        <v>383</v>
      </c>
      <c r="D262" s="232" t="s">
        <v>137</v>
      </c>
      <c r="E262" s="233" t="s">
        <v>340</v>
      </c>
      <c r="F262" s="234" t="s">
        <v>341</v>
      </c>
      <c r="G262" s="235" t="s">
        <v>250</v>
      </c>
      <c r="H262" s="236">
        <v>0.48199999999999998</v>
      </c>
      <c r="I262" s="237"/>
      <c r="J262" s="238">
        <f>ROUND(I262*H262,2)</f>
        <v>0</v>
      </c>
      <c r="K262" s="239"/>
      <c r="L262" s="42"/>
      <c r="M262" s="240" t="s">
        <v>1</v>
      </c>
      <c r="N262" s="241" t="s">
        <v>42</v>
      </c>
      <c r="O262" s="92"/>
      <c r="P262" s="242">
        <f>O262*H262</f>
        <v>0</v>
      </c>
      <c r="Q262" s="242">
        <v>1.06277</v>
      </c>
      <c r="R262" s="242">
        <f>Q262*H262</f>
        <v>0.51225513999999994</v>
      </c>
      <c r="S262" s="242">
        <v>0</v>
      </c>
      <c r="T262" s="243">
        <f>S262*H262</f>
        <v>0</v>
      </c>
      <c r="U262" s="39"/>
      <c r="V262" s="39"/>
      <c r="W262" s="39"/>
      <c r="X262" s="39"/>
      <c r="Y262" s="39"/>
      <c r="Z262" s="39"/>
      <c r="AA262" s="39"/>
      <c r="AB262" s="39"/>
      <c r="AC262" s="39"/>
      <c r="AD262" s="39"/>
      <c r="AE262" s="39"/>
      <c r="AR262" s="244" t="s">
        <v>201</v>
      </c>
      <c r="AT262" s="244" t="s">
        <v>137</v>
      </c>
      <c r="AU262" s="244" t="s">
        <v>87</v>
      </c>
      <c r="AY262" s="16" t="s">
        <v>136</v>
      </c>
      <c r="BE262" s="144">
        <f>IF(N262="základní",J262,0)</f>
        <v>0</v>
      </c>
      <c r="BF262" s="144">
        <f>IF(N262="snížená",J262,0)</f>
        <v>0</v>
      </c>
      <c r="BG262" s="144">
        <f>IF(N262="zákl. přenesená",J262,0)</f>
        <v>0</v>
      </c>
      <c r="BH262" s="144">
        <f>IF(N262="sníž. přenesená",J262,0)</f>
        <v>0</v>
      </c>
      <c r="BI262" s="144">
        <f>IF(N262="nulová",J262,0)</f>
        <v>0</v>
      </c>
      <c r="BJ262" s="16" t="s">
        <v>85</v>
      </c>
      <c r="BK262" s="144">
        <f>ROUND(I262*H262,2)</f>
        <v>0</v>
      </c>
      <c r="BL262" s="16" t="s">
        <v>201</v>
      </c>
      <c r="BM262" s="244" t="s">
        <v>852</v>
      </c>
    </row>
    <row r="263" s="2" customFormat="1">
      <c r="A263" s="39"/>
      <c r="B263" s="40"/>
      <c r="C263" s="41"/>
      <c r="D263" s="245" t="s">
        <v>143</v>
      </c>
      <c r="E263" s="41"/>
      <c r="F263" s="246" t="s">
        <v>343</v>
      </c>
      <c r="G263" s="41"/>
      <c r="H263" s="41"/>
      <c r="I263" s="247"/>
      <c r="J263" s="41"/>
      <c r="K263" s="41"/>
      <c r="L263" s="42"/>
      <c r="M263" s="248"/>
      <c r="N263" s="249"/>
      <c r="O263" s="92"/>
      <c r="P263" s="92"/>
      <c r="Q263" s="92"/>
      <c r="R263" s="92"/>
      <c r="S263" s="92"/>
      <c r="T263" s="93"/>
      <c r="U263" s="39"/>
      <c r="V263" s="39"/>
      <c r="W263" s="39"/>
      <c r="X263" s="39"/>
      <c r="Y263" s="39"/>
      <c r="Z263" s="39"/>
      <c r="AA263" s="39"/>
      <c r="AB263" s="39"/>
      <c r="AC263" s="39"/>
      <c r="AD263" s="39"/>
      <c r="AE263" s="39"/>
      <c r="AT263" s="16" t="s">
        <v>143</v>
      </c>
      <c r="AU263" s="16" t="s">
        <v>87</v>
      </c>
    </row>
    <row r="264" s="2" customFormat="1">
      <c r="A264" s="39"/>
      <c r="B264" s="40"/>
      <c r="C264" s="41"/>
      <c r="D264" s="250" t="s">
        <v>145</v>
      </c>
      <c r="E264" s="41"/>
      <c r="F264" s="251" t="s">
        <v>344</v>
      </c>
      <c r="G264" s="41"/>
      <c r="H264" s="41"/>
      <c r="I264" s="247"/>
      <c r="J264" s="41"/>
      <c r="K264" s="41"/>
      <c r="L264" s="42"/>
      <c r="M264" s="248"/>
      <c r="N264" s="249"/>
      <c r="O264" s="92"/>
      <c r="P264" s="92"/>
      <c r="Q264" s="92"/>
      <c r="R264" s="92"/>
      <c r="S264" s="92"/>
      <c r="T264" s="93"/>
      <c r="U264" s="39"/>
      <c r="V264" s="39"/>
      <c r="W264" s="39"/>
      <c r="X264" s="39"/>
      <c r="Y264" s="39"/>
      <c r="Z264" s="39"/>
      <c r="AA264" s="39"/>
      <c r="AB264" s="39"/>
      <c r="AC264" s="39"/>
      <c r="AD264" s="39"/>
      <c r="AE264" s="39"/>
      <c r="AT264" s="16" t="s">
        <v>145</v>
      </c>
      <c r="AU264" s="16" t="s">
        <v>87</v>
      </c>
    </row>
    <row r="265" s="2" customFormat="1">
      <c r="A265" s="39"/>
      <c r="B265" s="40"/>
      <c r="C265" s="41"/>
      <c r="D265" s="245" t="s">
        <v>147</v>
      </c>
      <c r="E265" s="41"/>
      <c r="F265" s="252" t="s">
        <v>345</v>
      </c>
      <c r="G265" s="41"/>
      <c r="H265" s="41"/>
      <c r="I265" s="247"/>
      <c r="J265" s="41"/>
      <c r="K265" s="41"/>
      <c r="L265" s="42"/>
      <c r="M265" s="248"/>
      <c r="N265" s="249"/>
      <c r="O265" s="92"/>
      <c r="P265" s="92"/>
      <c r="Q265" s="92"/>
      <c r="R265" s="92"/>
      <c r="S265" s="92"/>
      <c r="T265" s="93"/>
      <c r="U265" s="39"/>
      <c r="V265" s="39"/>
      <c r="W265" s="39"/>
      <c r="X265" s="39"/>
      <c r="Y265" s="39"/>
      <c r="Z265" s="39"/>
      <c r="AA265" s="39"/>
      <c r="AB265" s="39"/>
      <c r="AC265" s="39"/>
      <c r="AD265" s="39"/>
      <c r="AE265" s="39"/>
      <c r="AT265" s="16" t="s">
        <v>147</v>
      </c>
      <c r="AU265" s="16" t="s">
        <v>87</v>
      </c>
    </row>
    <row r="266" s="2" customFormat="1" ht="24.15" customHeight="1">
      <c r="A266" s="39"/>
      <c r="B266" s="40"/>
      <c r="C266" s="232" t="s">
        <v>391</v>
      </c>
      <c r="D266" s="232" t="s">
        <v>137</v>
      </c>
      <c r="E266" s="233" t="s">
        <v>853</v>
      </c>
      <c r="F266" s="234" t="s">
        <v>854</v>
      </c>
      <c r="G266" s="235" t="s">
        <v>171</v>
      </c>
      <c r="H266" s="236">
        <v>13.800000000000001</v>
      </c>
      <c r="I266" s="237"/>
      <c r="J266" s="238">
        <f>ROUND(I266*H266,2)</f>
        <v>0</v>
      </c>
      <c r="K266" s="239"/>
      <c r="L266" s="42"/>
      <c r="M266" s="240" t="s">
        <v>1</v>
      </c>
      <c r="N266" s="241" t="s">
        <v>42</v>
      </c>
      <c r="O266" s="92"/>
      <c r="P266" s="242">
        <f>O266*H266</f>
        <v>0</v>
      </c>
      <c r="Q266" s="242">
        <v>0.22797999999999999</v>
      </c>
      <c r="R266" s="242">
        <f>Q266*H266</f>
        <v>3.1461239999999999</v>
      </c>
      <c r="S266" s="242">
        <v>0</v>
      </c>
      <c r="T266" s="243">
        <f>S266*H266</f>
        <v>0</v>
      </c>
      <c r="U266" s="39"/>
      <c r="V266" s="39"/>
      <c r="W266" s="39"/>
      <c r="X266" s="39"/>
      <c r="Y266" s="39"/>
      <c r="Z266" s="39"/>
      <c r="AA266" s="39"/>
      <c r="AB266" s="39"/>
      <c r="AC266" s="39"/>
      <c r="AD266" s="39"/>
      <c r="AE266" s="39"/>
      <c r="AR266" s="244" t="s">
        <v>201</v>
      </c>
      <c r="AT266" s="244" t="s">
        <v>137</v>
      </c>
      <c r="AU266" s="244" t="s">
        <v>87</v>
      </c>
      <c r="AY266" s="16" t="s">
        <v>136</v>
      </c>
      <c r="BE266" s="144">
        <f>IF(N266="základní",J266,0)</f>
        <v>0</v>
      </c>
      <c r="BF266" s="144">
        <f>IF(N266="snížená",J266,0)</f>
        <v>0</v>
      </c>
      <c r="BG266" s="144">
        <f>IF(N266="zákl. přenesená",J266,0)</f>
        <v>0</v>
      </c>
      <c r="BH266" s="144">
        <f>IF(N266="sníž. přenesená",J266,0)</f>
        <v>0</v>
      </c>
      <c r="BI266" s="144">
        <f>IF(N266="nulová",J266,0)</f>
        <v>0</v>
      </c>
      <c r="BJ266" s="16" t="s">
        <v>85</v>
      </c>
      <c r="BK266" s="144">
        <f>ROUND(I266*H266,2)</f>
        <v>0</v>
      </c>
      <c r="BL266" s="16" t="s">
        <v>201</v>
      </c>
      <c r="BM266" s="244" t="s">
        <v>855</v>
      </c>
    </row>
    <row r="267" s="2" customFormat="1">
      <c r="A267" s="39"/>
      <c r="B267" s="40"/>
      <c r="C267" s="41"/>
      <c r="D267" s="245" t="s">
        <v>143</v>
      </c>
      <c r="E267" s="41"/>
      <c r="F267" s="246" t="s">
        <v>856</v>
      </c>
      <c r="G267" s="41"/>
      <c r="H267" s="41"/>
      <c r="I267" s="247"/>
      <c r="J267" s="41"/>
      <c r="K267" s="41"/>
      <c r="L267" s="42"/>
      <c r="M267" s="248"/>
      <c r="N267" s="249"/>
      <c r="O267" s="92"/>
      <c r="P267" s="92"/>
      <c r="Q267" s="92"/>
      <c r="R267" s="92"/>
      <c r="S267" s="92"/>
      <c r="T267" s="93"/>
      <c r="U267" s="39"/>
      <c r="V267" s="39"/>
      <c r="W267" s="39"/>
      <c r="X267" s="39"/>
      <c r="Y267" s="39"/>
      <c r="Z267" s="39"/>
      <c r="AA267" s="39"/>
      <c r="AB267" s="39"/>
      <c r="AC267" s="39"/>
      <c r="AD267" s="39"/>
      <c r="AE267" s="39"/>
      <c r="AT267" s="16" t="s">
        <v>143</v>
      </c>
      <c r="AU267" s="16" t="s">
        <v>87</v>
      </c>
    </row>
    <row r="268" s="2" customFormat="1">
      <c r="A268" s="39"/>
      <c r="B268" s="40"/>
      <c r="C268" s="41"/>
      <c r="D268" s="250" t="s">
        <v>145</v>
      </c>
      <c r="E268" s="41"/>
      <c r="F268" s="251" t="s">
        <v>857</v>
      </c>
      <c r="G268" s="41"/>
      <c r="H268" s="41"/>
      <c r="I268" s="247"/>
      <c r="J268" s="41"/>
      <c r="K268" s="41"/>
      <c r="L268" s="42"/>
      <c r="M268" s="248"/>
      <c r="N268" s="249"/>
      <c r="O268" s="92"/>
      <c r="P268" s="92"/>
      <c r="Q268" s="92"/>
      <c r="R268" s="92"/>
      <c r="S268" s="92"/>
      <c r="T268" s="93"/>
      <c r="U268" s="39"/>
      <c r="V268" s="39"/>
      <c r="W268" s="39"/>
      <c r="X268" s="39"/>
      <c r="Y268" s="39"/>
      <c r="Z268" s="39"/>
      <c r="AA268" s="39"/>
      <c r="AB268" s="39"/>
      <c r="AC268" s="39"/>
      <c r="AD268" s="39"/>
      <c r="AE268" s="39"/>
      <c r="AT268" s="16" t="s">
        <v>145</v>
      </c>
      <c r="AU268" s="16" t="s">
        <v>87</v>
      </c>
    </row>
    <row r="269" s="2" customFormat="1">
      <c r="A269" s="39"/>
      <c r="B269" s="40"/>
      <c r="C269" s="41"/>
      <c r="D269" s="245" t="s">
        <v>147</v>
      </c>
      <c r="E269" s="41"/>
      <c r="F269" s="252" t="s">
        <v>352</v>
      </c>
      <c r="G269" s="41"/>
      <c r="H269" s="41"/>
      <c r="I269" s="247"/>
      <c r="J269" s="41"/>
      <c r="K269" s="41"/>
      <c r="L269" s="42"/>
      <c r="M269" s="248"/>
      <c r="N269" s="249"/>
      <c r="O269" s="92"/>
      <c r="P269" s="92"/>
      <c r="Q269" s="92"/>
      <c r="R269" s="92"/>
      <c r="S269" s="92"/>
      <c r="T269" s="93"/>
      <c r="U269" s="39"/>
      <c r="V269" s="39"/>
      <c r="W269" s="39"/>
      <c r="X269" s="39"/>
      <c r="Y269" s="39"/>
      <c r="Z269" s="39"/>
      <c r="AA269" s="39"/>
      <c r="AB269" s="39"/>
      <c r="AC269" s="39"/>
      <c r="AD269" s="39"/>
      <c r="AE269" s="39"/>
      <c r="AT269" s="16" t="s">
        <v>147</v>
      </c>
      <c r="AU269" s="16" t="s">
        <v>87</v>
      </c>
    </row>
    <row r="270" s="2" customFormat="1" ht="24.15" customHeight="1">
      <c r="A270" s="39"/>
      <c r="B270" s="40"/>
      <c r="C270" s="232" t="s">
        <v>398</v>
      </c>
      <c r="D270" s="232" t="s">
        <v>137</v>
      </c>
      <c r="E270" s="233" t="s">
        <v>347</v>
      </c>
      <c r="F270" s="234" t="s">
        <v>348</v>
      </c>
      <c r="G270" s="235" t="s">
        <v>171</v>
      </c>
      <c r="H270" s="236">
        <v>251.80000000000001</v>
      </c>
      <c r="I270" s="237"/>
      <c r="J270" s="238">
        <f>ROUND(I270*H270,2)</f>
        <v>0</v>
      </c>
      <c r="K270" s="239"/>
      <c r="L270" s="42"/>
      <c r="M270" s="240" t="s">
        <v>1</v>
      </c>
      <c r="N270" s="241" t="s">
        <v>42</v>
      </c>
      <c r="O270" s="92"/>
      <c r="P270" s="242">
        <f>O270*H270</f>
        <v>0</v>
      </c>
      <c r="Q270" s="242">
        <v>0.34190999999999999</v>
      </c>
      <c r="R270" s="242">
        <f>Q270*H270</f>
        <v>86.092938000000004</v>
      </c>
      <c r="S270" s="242">
        <v>0</v>
      </c>
      <c r="T270" s="243">
        <f>S270*H270</f>
        <v>0</v>
      </c>
      <c r="U270" s="39"/>
      <c r="V270" s="39"/>
      <c r="W270" s="39"/>
      <c r="X270" s="39"/>
      <c r="Y270" s="39"/>
      <c r="Z270" s="39"/>
      <c r="AA270" s="39"/>
      <c r="AB270" s="39"/>
      <c r="AC270" s="39"/>
      <c r="AD270" s="39"/>
      <c r="AE270" s="39"/>
      <c r="AR270" s="244" t="s">
        <v>201</v>
      </c>
      <c r="AT270" s="244" t="s">
        <v>137</v>
      </c>
      <c r="AU270" s="244" t="s">
        <v>87</v>
      </c>
      <c r="AY270" s="16" t="s">
        <v>136</v>
      </c>
      <c r="BE270" s="144">
        <f>IF(N270="základní",J270,0)</f>
        <v>0</v>
      </c>
      <c r="BF270" s="144">
        <f>IF(N270="snížená",J270,0)</f>
        <v>0</v>
      </c>
      <c r="BG270" s="144">
        <f>IF(N270="zákl. přenesená",J270,0)</f>
        <v>0</v>
      </c>
      <c r="BH270" s="144">
        <f>IF(N270="sníž. přenesená",J270,0)</f>
        <v>0</v>
      </c>
      <c r="BI270" s="144">
        <f>IF(N270="nulová",J270,0)</f>
        <v>0</v>
      </c>
      <c r="BJ270" s="16" t="s">
        <v>85</v>
      </c>
      <c r="BK270" s="144">
        <f>ROUND(I270*H270,2)</f>
        <v>0</v>
      </c>
      <c r="BL270" s="16" t="s">
        <v>201</v>
      </c>
      <c r="BM270" s="244" t="s">
        <v>858</v>
      </c>
    </row>
    <row r="271" s="2" customFormat="1">
      <c r="A271" s="39"/>
      <c r="B271" s="40"/>
      <c r="C271" s="41"/>
      <c r="D271" s="245" t="s">
        <v>143</v>
      </c>
      <c r="E271" s="41"/>
      <c r="F271" s="246" t="s">
        <v>350</v>
      </c>
      <c r="G271" s="41"/>
      <c r="H271" s="41"/>
      <c r="I271" s="247"/>
      <c r="J271" s="41"/>
      <c r="K271" s="41"/>
      <c r="L271" s="42"/>
      <c r="M271" s="248"/>
      <c r="N271" s="249"/>
      <c r="O271" s="92"/>
      <c r="P271" s="92"/>
      <c r="Q271" s="92"/>
      <c r="R271" s="92"/>
      <c r="S271" s="92"/>
      <c r="T271" s="93"/>
      <c r="U271" s="39"/>
      <c r="V271" s="39"/>
      <c r="W271" s="39"/>
      <c r="X271" s="39"/>
      <c r="Y271" s="39"/>
      <c r="Z271" s="39"/>
      <c r="AA271" s="39"/>
      <c r="AB271" s="39"/>
      <c r="AC271" s="39"/>
      <c r="AD271" s="39"/>
      <c r="AE271" s="39"/>
      <c r="AT271" s="16" t="s">
        <v>143</v>
      </c>
      <c r="AU271" s="16" t="s">
        <v>87</v>
      </c>
    </row>
    <row r="272" s="2" customFormat="1">
      <c r="A272" s="39"/>
      <c r="B272" s="40"/>
      <c r="C272" s="41"/>
      <c r="D272" s="250" t="s">
        <v>145</v>
      </c>
      <c r="E272" s="41"/>
      <c r="F272" s="251" t="s">
        <v>351</v>
      </c>
      <c r="G272" s="41"/>
      <c r="H272" s="41"/>
      <c r="I272" s="247"/>
      <c r="J272" s="41"/>
      <c r="K272" s="41"/>
      <c r="L272" s="42"/>
      <c r="M272" s="248"/>
      <c r="N272" s="249"/>
      <c r="O272" s="92"/>
      <c r="P272" s="92"/>
      <c r="Q272" s="92"/>
      <c r="R272" s="92"/>
      <c r="S272" s="92"/>
      <c r="T272" s="93"/>
      <c r="U272" s="39"/>
      <c r="V272" s="39"/>
      <c r="W272" s="39"/>
      <c r="X272" s="39"/>
      <c r="Y272" s="39"/>
      <c r="Z272" s="39"/>
      <c r="AA272" s="39"/>
      <c r="AB272" s="39"/>
      <c r="AC272" s="39"/>
      <c r="AD272" s="39"/>
      <c r="AE272" s="39"/>
      <c r="AT272" s="16" t="s">
        <v>145</v>
      </c>
      <c r="AU272" s="16" t="s">
        <v>87</v>
      </c>
    </row>
    <row r="273" s="2" customFormat="1">
      <c r="A273" s="39"/>
      <c r="B273" s="40"/>
      <c r="C273" s="41"/>
      <c r="D273" s="245" t="s">
        <v>147</v>
      </c>
      <c r="E273" s="41"/>
      <c r="F273" s="252" t="s">
        <v>352</v>
      </c>
      <c r="G273" s="41"/>
      <c r="H273" s="41"/>
      <c r="I273" s="247"/>
      <c r="J273" s="41"/>
      <c r="K273" s="41"/>
      <c r="L273" s="42"/>
      <c r="M273" s="248"/>
      <c r="N273" s="249"/>
      <c r="O273" s="92"/>
      <c r="P273" s="92"/>
      <c r="Q273" s="92"/>
      <c r="R273" s="92"/>
      <c r="S273" s="92"/>
      <c r="T273" s="93"/>
      <c r="U273" s="39"/>
      <c r="V273" s="39"/>
      <c r="W273" s="39"/>
      <c r="X273" s="39"/>
      <c r="Y273" s="39"/>
      <c r="Z273" s="39"/>
      <c r="AA273" s="39"/>
      <c r="AB273" s="39"/>
      <c r="AC273" s="39"/>
      <c r="AD273" s="39"/>
      <c r="AE273" s="39"/>
      <c r="AT273" s="16" t="s">
        <v>147</v>
      </c>
      <c r="AU273" s="16" t="s">
        <v>87</v>
      </c>
    </row>
    <row r="274" s="13" customFormat="1">
      <c r="A274" s="13"/>
      <c r="B274" s="253"/>
      <c r="C274" s="254"/>
      <c r="D274" s="245" t="s">
        <v>219</v>
      </c>
      <c r="E274" s="255" t="s">
        <v>1</v>
      </c>
      <c r="F274" s="256" t="s">
        <v>353</v>
      </c>
      <c r="G274" s="254"/>
      <c r="H274" s="257">
        <v>12</v>
      </c>
      <c r="I274" s="258"/>
      <c r="J274" s="254"/>
      <c r="K274" s="254"/>
      <c r="L274" s="259"/>
      <c r="M274" s="260"/>
      <c r="N274" s="261"/>
      <c r="O274" s="261"/>
      <c r="P274" s="261"/>
      <c r="Q274" s="261"/>
      <c r="R274" s="261"/>
      <c r="S274" s="261"/>
      <c r="T274" s="262"/>
      <c r="U274" s="13"/>
      <c r="V274" s="13"/>
      <c r="W274" s="13"/>
      <c r="X274" s="13"/>
      <c r="Y274" s="13"/>
      <c r="Z274" s="13"/>
      <c r="AA274" s="13"/>
      <c r="AB274" s="13"/>
      <c r="AC274" s="13"/>
      <c r="AD274" s="13"/>
      <c r="AE274" s="13"/>
      <c r="AT274" s="263" t="s">
        <v>219</v>
      </c>
      <c r="AU274" s="263" t="s">
        <v>87</v>
      </c>
      <c r="AV274" s="13" t="s">
        <v>87</v>
      </c>
      <c r="AW274" s="13" t="s">
        <v>32</v>
      </c>
      <c r="AX274" s="13" t="s">
        <v>77</v>
      </c>
      <c r="AY274" s="263" t="s">
        <v>136</v>
      </c>
    </row>
    <row r="275" s="13" customFormat="1">
      <c r="A275" s="13"/>
      <c r="B275" s="253"/>
      <c r="C275" s="254"/>
      <c r="D275" s="245" t="s">
        <v>219</v>
      </c>
      <c r="E275" s="255" t="s">
        <v>1</v>
      </c>
      <c r="F275" s="256" t="s">
        <v>354</v>
      </c>
      <c r="G275" s="254"/>
      <c r="H275" s="257">
        <v>227.80000000000001</v>
      </c>
      <c r="I275" s="258"/>
      <c r="J275" s="254"/>
      <c r="K275" s="254"/>
      <c r="L275" s="259"/>
      <c r="M275" s="260"/>
      <c r="N275" s="261"/>
      <c r="O275" s="261"/>
      <c r="P275" s="261"/>
      <c r="Q275" s="261"/>
      <c r="R275" s="261"/>
      <c r="S275" s="261"/>
      <c r="T275" s="262"/>
      <c r="U275" s="13"/>
      <c r="V275" s="13"/>
      <c r="W275" s="13"/>
      <c r="X275" s="13"/>
      <c r="Y275" s="13"/>
      <c r="Z275" s="13"/>
      <c r="AA275" s="13"/>
      <c r="AB275" s="13"/>
      <c r="AC275" s="13"/>
      <c r="AD275" s="13"/>
      <c r="AE275" s="13"/>
      <c r="AT275" s="263" t="s">
        <v>219</v>
      </c>
      <c r="AU275" s="263" t="s">
        <v>87</v>
      </c>
      <c r="AV275" s="13" t="s">
        <v>87</v>
      </c>
      <c r="AW275" s="13" t="s">
        <v>32</v>
      </c>
      <c r="AX275" s="13" t="s">
        <v>77</v>
      </c>
      <c r="AY275" s="263" t="s">
        <v>136</v>
      </c>
    </row>
    <row r="276" s="13" customFormat="1">
      <c r="A276" s="13"/>
      <c r="B276" s="253"/>
      <c r="C276" s="254"/>
      <c r="D276" s="245" t="s">
        <v>219</v>
      </c>
      <c r="E276" s="255" t="s">
        <v>1</v>
      </c>
      <c r="F276" s="256" t="s">
        <v>355</v>
      </c>
      <c r="G276" s="254"/>
      <c r="H276" s="257">
        <v>12</v>
      </c>
      <c r="I276" s="258"/>
      <c r="J276" s="254"/>
      <c r="K276" s="254"/>
      <c r="L276" s="259"/>
      <c r="M276" s="260"/>
      <c r="N276" s="261"/>
      <c r="O276" s="261"/>
      <c r="P276" s="261"/>
      <c r="Q276" s="261"/>
      <c r="R276" s="261"/>
      <c r="S276" s="261"/>
      <c r="T276" s="262"/>
      <c r="U276" s="13"/>
      <c r="V276" s="13"/>
      <c r="W276" s="13"/>
      <c r="X276" s="13"/>
      <c r="Y276" s="13"/>
      <c r="Z276" s="13"/>
      <c r="AA276" s="13"/>
      <c r="AB276" s="13"/>
      <c r="AC276" s="13"/>
      <c r="AD276" s="13"/>
      <c r="AE276" s="13"/>
      <c r="AT276" s="263" t="s">
        <v>219</v>
      </c>
      <c r="AU276" s="263" t="s">
        <v>87</v>
      </c>
      <c r="AV276" s="13" t="s">
        <v>87</v>
      </c>
      <c r="AW276" s="13" t="s">
        <v>32</v>
      </c>
      <c r="AX276" s="13" t="s">
        <v>77</v>
      </c>
      <c r="AY276" s="263" t="s">
        <v>136</v>
      </c>
    </row>
    <row r="277" s="14" customFormat="1">
      <c r="A277" s="14"/>
      <c r="B277" s="275"/>
      <c r="C277" s="276"/>
      <c r="D277" s="245" t="s">
        <v>219</v>
      </c>
      <c r="E277" s="277" t="s">
        <v>1</v>
      </c>
      <c r="F277" s="278" t="s">
        <v>356</v>
      </c>
      <c r="G277" s="276"/>
      <c r="H277" s="279">
        <v>251.80000000000001</v>
      </c>
      <c r="I277" s="280"/>
      <c r="J277" s="276"/>
      <c r="K277" s="276"/>
      <c r="L277" s="281"/>
      <c r="M277" s="282"/>
      <c r="N277" s="283"/>
      <c r="O277" s="283"/>
      <c r="P277" s="283"/>
      <c r="Q277" s="283"/>
      <c r="R277" s="283"/>
      <c r="S277" s="283"/>
      <c r="T277" s="284"/>
      <c r="U277" s="14"/>
      <c r="V277" s="14"/>
      <c r="W277" s="14"/>
      <c r="X277" s="14"/>
      <c r="Y277" s="14"/>
      <c r="Z277" s="14"/>
      <c r="AA277" s="14"/>
      <c r="AB277" s="14"/>
      <c r="AC277" s="14"/>
      <c r="AD277" s="14"/>
      <c r="AE277" s="14"/>
      <c r="AT277" s="285" t="s">
        <v>219</v>
      </c>
      <c r="AU277" s="285" t="s">
        <v>87</v>
      </c>
      <c r="AV277" s="14" t="s">
        <v>141</v>
      </c>
      <c r="AW277" s="14" t="s">
        <v>32</v>
      </c>
      <c r="AX277" s="14" t="s">
        <v>85</v>
      </c>
      <c r="AY277" s="285" t="s">
        <v>136</v>
      </c>
    </row>
    <row r="278" s="2" customFormat="1" ht="24.15" customHeight="1">
      <c r="A278" s="39"/>
      <c r="B278" s="40"/>
      <c r="C278" s="232" t="s">
        <v>404</v>
      </c>
      <c r="D278" s="232" t="s">
        <v>137</v>
      </c>
      <c r="E278" s="233" t="s">
        <v>358</v>
      </c>
      <c r="F278" s="234" t="s">
        <v>359</v>
      </c>
      <c r="G278" s="235" t="s">
        <v>171</v>
      </c>
      <c r="H278" s="236">
        <v>251.80000000000001</v>
      </c>
      <c r="I278" s="237"/>
      <c r="J278" s="238">
        <f>ROUND(I278*H278,2)</f>
        <v>0</v>
      </c>
      <c r="K278" s="239"/>
      <c r="L278" s="42"/>
      <c r="M278" s="240" t="s">
        <v>1</v>
      </c>
      <c r="N278" s="241" t="s">
        <v>42</v>
      </c>
      <c r="O278" s="92"/>
      <c r="P278" s="242">
        <f>O278*H278</f>
        <v>0</v>
      </c>
      <c r="Q278" s="242">
        <v>0.51907000000000003</v>
      </c>
      <c r="R278" s="242">
        <f>Q278*H278</f>
        <v>130.70182600000001</v>
      </c>
      <c r="S278" s="242">
        <v>0</v>
      </c>
      <c r="T278" s="243">
        <f>S278*H278</f>
        <v>0</v>
      </c>
      <c r="U278" s="39"/>
      <c r="V278" s="39"/>
      <c r="W278" s="39"/>
      <c r="X278" s="39"/>
      <c r="Y278" s="39"/>
      <c r="Z278" s="39"/>
      <c r="AA278" s="39"/>
      <c r="AB278" s="39"/>
      <c r="AC278" s="39"/>
      <c r="AD278" s="39"/>
      <c r="AE278" s="39"/>
      <c r="AR278" s="244" t="s">
        <v>201</v>
      </c>
      <c r="AT278" s="244" t="s">
        <v>137</v>
      </c>
      <c r="AU278" s="244" t="s">
        <v>87</v>
      </c>
      <c r="AY278" s="16" t="s">
        <v>136</v>
      </c>
      <c r="BE278" s="144">
        <f>IF(N278="základní",J278,0)</f>
        <v>0</v>
      </c>
      <c r="BF278" s="144">
        <f>IF(N278="snížená",J278,0)</f>
        <v>0</v>
      </c>
      <c r="BG278" s="144">
        <f>IF(N278="zákl. přenesená",J278,0)</f>
        <v>0</v>
      </c>
      <c r="BH278" s="144">
        <f>IF(N278="sníž. přenesená",J278,0)</f>
        <v>0</v>
      </c>
      <c r="BI278" s="144">
        <f>IF(N278="nulová",J278,0)</f>
        <v>0</v>
      </c>
      <c r="BJ278" s="16" t="s">
        <v>85</v>
      </c>
      <c r="BK278" s="144">
        <f>ROUND(I278*H278,2)</f>
        <v>0</v>
      </c>
      <c r="BL278" s="16" t="s">
        <v>201</v>
      </c>
      <c r="BM278" s="244" t="s">
        <v>859</v>
      </c>
    </row>
    <row r="279" s="2" customFormat="1">
      <c r="A279" s="39"/>
      <c r="B279" s="40"/>
      <c r="C279" s="41"/>
      <c r="D279" s="245" t="s">
        <v>143</v>
      </c>
      <c r="E279" s="41"/>
      <c r="F279" s="246" t="s">
        <v>361</v>
      </c>
      <c r="G279" s="41"/>
      <c r="H279" s="41"/>
      <c r="I279" s="247"/>
      <c r="J279" s="41"/>
      <c r="K279" s="41"/>
      <c r="L279" s="42"/>
      <c r="M279" s="248"/>
      <c r="N279" s="249"/>
      <c r="O279" s="92"/>
      <c r="P279" s="92"/>
      <c r="Q279" s="92"/>
      <c r="R279" s="92"/>
      <c r="S279" s="92"/>
      <c r="T279" s="93"/>
      <c r="U279" s="39"/>
      <c r="V279" s="39"/>
      <c r="W279" s="39"/>
      <c r="X279" s="39"/>
      <c r="Y279" s="39"/>
      <c r="Z279" s="39"/>
      <c r="AA279" s="39"/>
      <c r="AB279" s="39"/>
      <c r="AC279" s="39"/>
      <c r="AD279" s="39"/>
      <c r="AE279" s="39"/>
      <c r="AT279" s="16" t="s">
        <v>143</v>
      </c>
      <c r="AU279" s="16" t="s">
        <v>87</v>
      </c>
    </row>
    <row r="280" s="2" customFormat="1">
      <c r="A280" s="39"/>
      <c r="B280" s="40"/>
      <c r="C280" s="41"/>
      <c r="D280" s="250" t="s">
        <v>145</v>
      </c>
      <c r="E280" s="41"/>
      <c r="F280" s="251" t="s">
        <v>362</v>
      </c>
      <c r="G280" s="41"/>
      <c r="H280" s="41"/>
      <c r="I280" s="247"/>
      <c r="J280" s="41"/>
      <c r="K280" s="41"/>
      <c r="L280" s="42"/>
      <c r="M280" s="248"/>
      <c r="N280" s="249"/>
      <c r="O280" s="92"/>
      <c r="P280" s="92"/>
      <c r="Q280" s="92"/>
      <c r="R280" s="92"/>
      <c r="S280" s="92"/>
      <c r="T280" s="93"/>
      <c r="U280" s="39"/>
      <c r="V280" s="39"/>
      <c r="W280" s="39"/>
      <c r="X280" s="39"/>
      <c r="Y280" s="39"/>
      <c r="Z280" s="39"/>
      <c r="AA280" s="39"/>
      <c r="AB280" s="39"/>
      <c r="AC280" s="39"/>
      <c r="AD280" s="39"/>
      <c r="AE280" s="39"/>
      <c r="AT280" s="16" t="s">
        <v>145</v>
      </c>
      <c r="AU280" s="16" t="s">
        <v>87</v>
      </c>
    </row>
    <row r="281" s="2" customFormat="1">
      <c r="A281" s="39"/>
      <c r="B281" s="40"/>
      <c r="C281" s="41"/>
      <c r="D281" s="245" t="s">
        <v>147</v>
      </c>
      <c r="E281" s="41"/>
      <c r="F281" s="252" t="s">
        <v>363</v>
      </c>
      <c r="G281" s="41"/>
      <c r="H281" s="41"/>
      <c r="I281" s="247"/>
      <c r="J281" s="41"/>
      <c r="K281" s="41"/>
      <c r="L281" s="42"/>
      <c r="M281" s="248"/>
      <c r="N281" s="249"/>
      <c r="O281" s="92"/>
      <c r="P281" s="92"/>
      <c r="Q281" s="92"/>
      <c r="R281" s="92"/>
      <c r="S281" s="92"/>
      <c r="T281" s="93"/>
      <c r="U281" s="39"/>
      <c r="V281" s="39"/>
      <c r="W281" s="39"/>
      <c r="X281" s="39"/>
      <c r="Y281" s="39"/>
      <c r="Z281" s="39"/>
      <c r="AA281" s="39"/>
      <c r="AB281" s="39"/>
      <c r="AC281" s="39"/>
      <c r="AD281" s="39"/>
      <c r="AE281" s="39"/>
      <c r="AT281" s="16" t="s">
        <v>147</v>
      </c>
      <c r="AU281" s="16" t="s">
        <v>87</v>
      </c>
    </row>
    <row r="282" s="13" customFormat="1">
      <c r="A282" s="13"/>
      <c r="B282" s="253"/>
      <c r="C282" s="254"/>
      <c r="D282" s="245" t="s">
        <v>219</v>
      </c>
      <c r="E282" s="255" t="s">
        <v>1</v>
      </c>
      <c r="F282" s="256" t="s">
        <v>353</v>
      </c>
      <c r="G282" s="254"/>
      <c r="H282" s="257">
        <v>12</v>
      </c>
      <c r="I282" s="258"/>
      <c r="J282" s="254"/>
      <c r="K282" s="254"/>
      <c r="L282" s="259"/>
      <c r="M282" s="260"/>
      <c r="N282" s="261"/>
      <c r="O282" s="261"/>
      <c r="P282" s="261"/>
      <c r="Q282" s="261"/>
      <c r="R282" s="261"/>
      <c r="S282" s="261"/>
      <c r="T282" s="262"/>
      <c r="U282" s="13"/>
      <c r="V282" s="13"/>
      <c r="W282" s="13"/>
      <c r="X282" s="13"/>
      <c r="Y282" s="13"/>
      <c r="Z282" s="13"/>
      <c r="AA282" s="13"/>
      <c r="AB282" s="13"/>
      <c r="AC282" s="13"/>
      <c r="AD282" s="13"/>
      <c r="AE282" s="13"/>
      <c r="AT282" s="263" t="s">
        <v>219</v>
      </c>
      <c r="AU282" s="263" t="s">
        <v>87</v>
      </c>
      <c r="AV282" s="13" t="s">
        <v>87</v>
      </c>
      <c r="AW282" s="13" t="s">
        <v>32</v>
      </c>
      <c r="AX282" s="13" t="s">
        <v>77</v>
      </c>
      <c r="AY282" s="263" t="s">
        <v>136</v>
      </c>
    </row>
    <row r="283" s="13" customFormat="1">
      <c r="A283" s="13"/>
      <c r="B283" s="253"/>
      <c r="C283" s="254"/>
      <c r="D283" s="245" t="s">
        <v>219</v>
      </c>
      <c r="E283" s="255" t="s">
        <v>1</v>
      </c>
      <c r="F283" s="256" t="s">
        <v>354</v>
      </c>
      <c r="G283" s="254"/>
      <c r="H283" s="257">
        <v>227.80000000000001</v>
      </c>
      <c r="I283" s="258"/>
      <c r="J283" s="254"/>
      <c r="K283" s="254"/>
      <c r="L283" s="259"/>
      <c r="M283" s="260"/>
      <c r="N283" s="261"/>
      <c r="O283" s="261"/>
      <c r="P283" s="261"/>
      <c r="Q283" s="261"/>
      <c r="R283" s="261"/>
      <c r="S283" s="261"/>
      <c r="T283" s="262"/>
      <c r="U283" s="13"/>
      <c r="V283" s="13"/>
      <c r="W283" s="13"/>
      <c r="X283" s="13"/>
      <c r="Y283" s="13"/>
      <c r="Z283" s="13"/>
      <c r="AA283" s="13"/>
      <c r="AB283" s="13"/>
      <c r="AC283" s="13"/>
      <c r="AD283" s="13"/>
      <c r="AE283" s="13"/>
      <c r="AT283" s="263" t="s">
        <v>219</v>
      </c>
      <c r="AU283" s="263" t="s">
        <v>87</v>
      </c>
      <c r="AV283" s="13" t="s">
        <v>87</v>
      </c>
      <c r="AW283" s="13" t="s">
        <v>32</v>
      </c>
      <c r="AX283" s="13" t="s">
        <v>77</v>
      </c>
      <c r="AY283" s="263" t="s">
        <v>136</v>
      </c>
    </row>
    <row r="284" s="13" customFormat="1">
      <c r="A284" s="13"/>
      <c r="B284" s="253"/>
      <c r="C284" s="254"/>
      <c r="D284" s="245" t="s">
        <v>219</v>
      </c>
      <c r="E284" s="255" t="s">
        <v>1</v>
      </c>
      <c r="F284" s="256" t="s">
        <v>355</v>
      </c>
      <c r="G284" s="254"/>
      <c r="H284" s="257">
        <v>12</v>
      </c>
      <c r="I284" s="258"/>
      <c r="J284" s="254"/>
      <c r="K284" s="254"/>
      <c r="L284" s="259"/>
      <c r="M284" s="260"/>
      <c r="N284" s="261"/>
      <c r="O284" s="261"/>
      <c r="P284" s="261"/>
      <c r="Q284" s="261"/>
      <c r="R284" s="261"/>
      <c r="S284" s="261"/>
      <c r="T284" s="262"/>
      <c r="U284" s="13"/>
      <c r="V284" s="13"/>
      <c r="W284" s="13"/>
      <c r="X284" s="13"/>
      <c r="Y284" s="13"/>
      <c r="Z284" s="13"/>
      <c r="AA284" s="13"/>
      <c r="AB284" s="13"/>
      <c r="AC284" s="13"/>
      <c r="AD284" s="13"/>
      <c r="AE284" s="13"/>
      <c r="AT284" s="263" t="s">
        <v>219</v>
      </c>
      <c r="AU284" s="263" t="s">
        <v>87</v>
      </c>
      <c r="AV284" s="13" t="s">
        <v>87</v>
      </c>
      <c r="AW284" s="13" t="s">
        <v>32</v>
      </c>
      <c r="AX284" s="13" t="s">
        <v>77</v>
      </c>
      <c r="AY284" s="263" t="s">
        <v>136</v>
      </c>
    </row>
    <row r="285" s="14" customFormat="1">
      <c r="A285" s="14"/>
      <c r="B285" s="275"/>
      <c r="C285" s="276"/>
      <c r="D285" s="245" t="s">
        <v>219</v>
      </c>
      <c r="E285" s="277" t="s">
        <v>1</v>
      </c>
      <c r="F285" s="278" t="s">
        <v>356</v>
      </c>
      <c r="G285" s="276"/>
      <c r="H285" s="279">
        <v>251.80000000000001</v>
      </c>
      <c r="I285" s="280"/>
      <c r="J285" s="276"/>
      <c r="K285" s="276"/>
      <c r="L285" s="281"/>
      <c r="M285" s="282"/>
      <c r="N285" s="283"/>
      <c r="O285" s="283"/>
      <c r="P285" s="283"/>
      <c r="Q285" s="283"/>
      <c r="R285" s="283"/>
      <c r="S285" s="283"/>
      <c r="T285" s="284"/>
      <c r="U285" s="14"/>
      <c r="V285" s="14"/>
      <c r="W285" s="14"/>
      <c r="X285" s="14"/>
      <c r="Y285" s="14"/>
      <c r="Z285" s="14"/>
      <c r="AA285" s="14"/>
      <c r="AB285" s="14"/>
      <c r="AC285" s="14"/>
      <c r="AD285" s="14"/>
      <c r="AE285" s="14"/>
      <c r="AT285" s="285" t="s">
        <v>219</v>
      </c>
      <c r="AU285" s="285" t="s">
        <v>87</v>
      </c>
      <c r="AV285" s="14" t="s">
        <v>141</v>
      </c>
      <c r="AW285" s="14" t="s">
        <v>32</v>
      </c>
      <c r="AX285" s="14" t="s">
        <v>85</v>
      </c>
      <c r="AY285" s="285" t="s">
        <v>136</v>
      </c>
    </row>
    <row r="286" s="2" customFormat="1" ht="33" customHeight="1">
      <c r="A286" s="39"/>
      <c r="B286" s="40"/>
      <c r="C286" s="232" t="s">
        <v>411</v>
      </c>
      <c r="D286" s="232" t="s">
        <v>137</v>
      </c>
      <c r="E286" s="233" t="s">
        <v>860</v>
      </c>
      <c r="F286" s="234" t="s">
        <v>861</v>
      </c>
      <c r="G286" s="235" t="s">
        <v>171</v>
      </c>
      <c r="H286" s="236">
        <v>18.399999999999999</v>
      </c>
      <c r="I286" s="237"/>
      <c r="J286" s="238">
        <f>ROUND(I286*H286,2)</f>
        <v>0</v>
      </c>
      <c r="K286" s="239"/>
      <c r="L286" s="42"/>
      <c r="M286" s="240" t="s">
        <v>1</v>
      </c>
      <c r="N286" s="241" t="s">
        <v>42</v>
      </c>
      <c r="O286" s="92"/>
      <c r="P286" s="242">
        <f>O286*H286</f>
        <v>0</v>
      </c>
      <c r="Q286" s="242">
        <v>0.40242</v>
      </c>
      <c r="R286" s="242">
        <f>Q286*H286</f>
        <v>7.4045279999999991</v>
      </c>
      <c r="S286" s="242">
        <v>0</v>
      </c>
      <c r="T286" s="243">
        <f>S286*H286</f>
        <v>0</v>
      </c>
      <c r="U286" s="39"/>
      <c r="V286" s="39"/>
      <c r="W286" s="39"/>
      <c r="X286" s="39"/>
      <c r="Y286" s="39"/>
      <c r="Z286" s="39"/>
      <c r="AA286" s="39"/>
      <c r="AB286" s="39"/>
      <c r="AC286" s="39"/>
      <c r="AD286" s="39"/>
      <c r="AE286" s="39"/>
      <c r="AR286" s="244" t="s">
        <v>201</v>
      </c>
      <c r="AT286" s="244" t="s">
        <v>137</v>
      </c>
      <c r="AU286" s="244" t="s">
        <v>87</v>
      </c>
      <c r="AY286" s="16" t="s">
        <v>136</v>
      </c>
      <c r="BE286" s="144">
        <f>IF(N286="základní",J286,0)</f>
        <v>0</v>
      </c>
      <c r="BF286" s="144">
        <f>IF(N286="snížená",J286,0)</f>
        <v>0</v>
      </c>
      <c r="BG286" s="144">
        <f>IF(N286="zákl. přenesená",J286,0)</f>
        <v>0</v>
      </c>
      <c r="BH286" s="144">
        <f>IF(N286="sníž. přenesená",J286,0)</f>
        <v>0</v>
      </c>
      <c r="BI286" s="144">
        <f>IF(N286="nulová",J286,0)</f>
        <v>0</v>
      </c>
      <c r="BJ286" s="16" t="s">
        <v>85</v>
      </c>
      <c r="BK286" s="144">
        <f>ROUND(I286*H286,2)</f>
        <v>0</v>
      </c>
      <c r="BL286" s="16" t="s">
        <v>201</v>
      </c>
      <c r="BM286" s="244" t="s">
        <v>862</v>
      </c>
    </row>
    <row r="287" s="2" customFormat="1">
      <c r="A287" s="39"/>
      <c r="B287" s="40"/>
      <c r="C287" s="41"/>
      <c r="D287" s="245" t="s">
        <v>143</v>
      </c>
      <c r="E287" s="41"/>
      <c r="F287" s="246" t="s">
        <v>863</v>
      </c>
      <c r="G287" s="41"/>
      <c r="H287" s="41"/>
      <c r="I287" s="247"/>
      <c r="J287" s="41"/>
      <c r="K287" s="41"/>
      <c r="L287" s="42"/>
      <c r="M287" s="248"/>
      <c r="N287" s="249"/>
      <c r="O287" s="92"/>
      <c r="P287" s="92"/>
      <c r="Q287" s="92"/>
      <c r="R287" s="92"/>
      <c r="S287" s="92"/>
      <c r="T287" s="93"/>
      <c r="U287" s="39"/>
      <c r="V287" s="39"/>
      <c r="W287" s="39"/>
      <c r="X287" s="39"/>
      <c r="Y287" s="39"/>
      <c r="Z287" s="39"/>
      <c r="AA287" s="39"/>
      <c r="AB287" s="39"/>
      <c r="AC287" s="39"/>
      <c r="AD287" s="39"/>
      <c r="AE287" s="39"/>
      <c r="AT287" s="16" t="s">
        <v>143</v>
      </c>
      <c r="AU287" s="16" t="s">
        <v>87</v>
      </c>
    </row>
    <row r="288" s="2" customFormat="1">
      <c r="A288" s="39"/>
      <c r="B288" s="40"/>
      <c r="C288" s="41"/>
      <c r="D288" s="250" t="s">
        <v>145</v>
      </c>
      <c r="E288" s="41"/>
      <c r="F288" s="251" t="s">
        <v>864</v>
      </c>
      <c r="G288" s="41"/>
      <c r="H288" s="41"/>
      <c r="I288" s="247"/>
      <c r="J288" s="41"/>
      <c r="K288" s="41"/>
      <c r="L288" s="42"/>
      <c r="M288" s="248"/>
      <c r="N288" s="249"/>
      <c r="O288" s="92"/>
      <c r="P288" s="92"/>
      <c r="Q288" s="92"/>
      <c r="R288" s="92"/>
      <c r="S288" s="92"/>
      <c r="T288" s="93"/>
      <c r="U288" s="39"/>
      <c r="V288" s="39"/>
      <c r="W288" s="39"/>
      <c r="X288" s="39"/>
      <c r="Y288" s="39"/>
      <c r="Z288" s="39"/>
      <c r="AA288" s="39"/>
      <c r="AB288" s="39"/>
      <c r="AC288" s="39"/>
      <c r="AD288" s="39"/>
      <c r="AE288" s="39"/>
      <c r="AT288" s="16" t="s">
        <v>145</v>
      </c>
      <c r="AU288" s="16" t="s">
        <v>87</v>
      </c>
    </row>
    <row r="289" s="2" customFormat="1">
      <c r="A289" s="39"/>
      <c r="B289" s="40"/>
      <c r="C289" s="41"/>
      <c r="D289" s="245" t="s">
        <v>147</v>
      </c>
      <c r="E289" s="41"/>
      <c r="F289" s="252" t="s">
        <v>363</v>
      </c>
      <c r="G289" s="41"/>
      <c r="H289" s="41"/>
      <c r="I289" s="247"/>
      <c r="J289" s="41"/>
      <c r="K289" s="41"/>
      <c r="L289" s="42"/>
      <c r="M289" s="248"/>
      <c r="N289" s="249"/>
      <c r="O289" s="92"/>
      <c r="P289" s="92"/>
      <c r="Q289" s="92"/>
      <c r="R289" s="92"/>
      <c r="S289" s="92"/>
      <c r="T289" s="93"/>
      <c r="U289" s="39"/>
      <c r="V289" s="39"/>
      <c r="W289" s="39"/>
      <c r="X289" s="39"/>
      <c r="Y289" s="39"/>
      <c r="Z289" s="39"/>
      <c r="AA289" s="39"/>
      <c r="AB289" s="39"/>
      <c r="AC289" s="39"/>
      <c r="AD289" s="39"/>
      <c r="AE289" s="39"/>
      <c r="AT289" s="16" t="s">
        <v>147</v>
      </c>
      <c r="AU289" s="16" t="s">
        <v>87</v>
      </c>
    </row>
    <row r="290" s="12" customFormat="1" ht="25.92" customHeight="1">
      <c r="A290" s="12"/>
      <c r="B290" s="218"/>
      <c r="C290" s="219"/>
      <c r="D290" s="220" t="s">
        <v>76</v>
      </c>
      <c r="E290" s="221" t="s">
        <v>168</v>
      </c>
      <c r="F290" s="221" t="s">
        <v>376</v>
      </c>
      <c r="G290" s="219"/>
      <c r="H290" s="219"/>
      <c r="I290" s="222"/>
      <c r="J290" s="223">
        <f>BK290</f>
        <v>0</v>
      </c>
      <c r="K290" s="219"/>
      <c r="L290" s="224"/>
      <c r="M290" s="225"/>
      <c r="N290" s="226"/>
      <c r="O290" s="226"/>
      <c r="P290" s="227">
        <f>SUM(P291:P353)</f>
        <v>0</v>
      </c>
      <c r="Q290" s="226"/>
      <c r="R290" s="227">
        <f>SUM(R291:R353)</f>
        <v>7816.0504177999992</v>
      </c>
      <c r="S290" s="226"/>
      <c r="T290" s="228">
        <f>SUM(T291:T353)</f>
        <v>0</v>
      </c>
      <c r="U290" s="12"/>
      <c r="V290" s="12"/>
      <c r="W290" s="12"/>
      <c r="X290" s="12"/>
      <c r="Y290" s="12"/>
      <c r="Z290" s="12"/>
      <c r="AA290" s="12"/>
      <c r="AB290" s="12"/>
      <c r="AC290" s="12"/>
      <c r="AD290" s="12"/>
      <c r="AE290" s="12"/>
      <c r="AR290" s="229" t="s">
        <v>85</v>
      </c>
      <c r="AT290" s="230" t="s">
        <v>76</v>
      </c>
      <c r="AU290" s="230" t="s">
        <v>77</v>
      </c>
      <c r="AY290" s="229" t="s">
        <v>136</v>
      </c>
      <c r="BK290" s="231">
        <f>SUM(BK291:BK353)</f>
        <v>0</v>
      </c>
    </row>
    <row r="291" s="2" customFormat="1" ht="16.5" customHeight="1">
      <c r="A291" s="39"/>
      <c r="B291" s="40"/>
      <c r="C291" s="232" t="s">
        <v>417</v>
      </c>
      <c r="D291" s="232" t="s">
        <v>137</v>
      </c>
      <c r="E291" s="233" t="s">
        <v>378</v>
      </c>
      <c r="F291" s="234" t="s">
        <v>379</v>
      </c>
      <c r="G291" s="235" t="s">
        <v>171</v>
      </c>
      <c r="H291" s="236">
        <v>6921.54</v>
      </c>
      <c r="I291" s="237"/>
      <c r="J291" s="238">
        <f>ROUND(I291*H291,2)</f>
        <v>0</v>
      </c>
      <c r="K291" s="239"/>
      <c r="L291" s="42"/>
      <c r="M291" s="240" t="s">
        <v>1</v>
      </c>
      <c r="N291" s="241" t="s">
        <v>42</v>
      </c>
      <c r="O291" s="92"/>
      <c r="P291" s="242">
        <f>O291*H291</f>
        <v>0</v>
      </c>
      <c r="Q291" s="242">
        <v>0.4153</v>
      </c>
      <c r="R291" s="242">
        <f>Q291*H291</f>
        <v>2874.515562</v>
      </c>
      <c r="S291" s="242">
        <v>0</v>
      </c>
      <c r="T291" s="243">
        <f>S291*H291</f>
        <v>0</v>
      </c>
      <c r="U291" s="39"/>
      <c r="V291" s="39"/>
      <c r="W291" s="39"/>
      <c r="X291" s="39"/>
      <c r="Y291" s="39"/>
      <c r="Z291" s="39"/>
      <c r="AA291" s="39"/>
      <c r="AB291" s="39"/>
      <c r="AC291" s="39"/>
      <c r="AD291" s="39"/>
      <c r="AE291" s="39"/>
      <c r="AR291" s="244" t="s">
        <v>141</v>
      </c>
      <c r="AT291" s="244" t="s">
        <v>137</v>
      </c>
      <c r="AU291" s="244" t="s">
        <v>85</v>
      </c>
      <c r="AY291" s="16" t="s">
        <v>136</v>
      </c>
      <c r="BE291" s="144">
        <f>IF(N291="základní",J291,0)</f>
        <v>0</v>
      </c>
      <c r="BF291" s="144">
        <f>IF(N291="snížená",J291,0)</f>
        <v>0</v>
      </c>
      <c r="BG291" s="144">
        <f>IF(N291="zákl. přenesená",J291,0)</f>
        <v>0</v>
      </c>
      <c r="BH291" s="144">
        <f>IF(N291="sníž. přenesená",J291,0)</f>
        <v>0</v>
      </c>
      <c r="BI291" s="144">
        <f>IF(N291="nulová",J291,0)</f>
        <v>0</v>
      </c>
      <c r="BJ291" s="16" t="s">
        <v>85</v>
      </c>
      <c r="BK291" s="144">
        <f>ROUND(I291*H291,2)</f>
        <v>0</v>
      </c>
      <c r="BL291" s="16" t="s">
        <v>141</v>
      </c>
      <c r="BM291" s="244" t="s">
        <v>865</v>
      </c>
    </row>
    <row r="292" s="2" customFormat="1">
      <c r="A292" s="39"/>
      <c r="B292" s="40"/>
      <c r="C292" s="41"/>
      <c r="D292" s="245" t="s">
        <v>143</v>
      </c>
      <c r="E292" s="41"/>
      <c r="F292" s="246" t="s">
        <v>381</v>
      </c>
      <c r="G292" s="41"/>
      <c r="H292" s="41"/>
      <c r="I292" s="247"/>
      <c r="J292" s="41"/>
      <c r="K292" s="41"/>
      <c r="L292" s="42"/>
      <c r="M292" s="248"/>
      <c r="N292" s="249"/>
      <c r="O292" s="92"/>
      <c r="P292" s="92"/>
      <c r="Q292" s="92"/>
      <c r="R292" s="92"/>
      <c r="S292" s="92"/>
      <c r="T292" s="93"/>
      <c r="U292" s="39"/>
      <c r="V292" s="39"/>
      <c r="W292" s="39"/>
      <c r="X292" s="39"/>
      <c r="Y292" s="39"/>
      <c r="Z292" s="39"/>
      <c r="AA292" s="39"/>
      <c r="AB292" s="39"/>
      <c r="AC292" s="39"/>
      <c r="AD292" s="39"/>
      <c r="AE292" s="39"/>
      <c r="AT292" s="16" t="s">
        <v>143</v>
      </c>
      <c r="AU292" s="16" t="s">
        <v>85</v>
      </c>
    </row>
    <row r="293" s="2" customFormat="1">
      <c r="A293" s="39"/>
      <c r="B293" s="40"/>
      <c r="C293" s="41"/>
      <c r="D293" s="250" t="s">
        <v>145</v>
      </c>
      <c r="E293" s="41"/>
      <c r="F293" s="251" t="s">
        <v>382</v>
      </c>
      <c r="G293" s="41"/>
      <c r="H293" s="41"/>
      <c r="I293" s="247"/>
      <c r="J293" s="41"/>
      <c r="K293" s="41"/>
      <c r="L293" s="42"/>
      <c r="M293" s="248"/>
      <c r="N293" s="249"/>
      <c r="O293" s="92"/>
      <c r="P293" s="92"/>
      <c r="Q293" s="92"/>
      <c r="R293" s="92"/>
      <c r="S293" s="92"/>
      <c r="T293" s="93"/>
      <c r="U293" s="39"/>
      <c r="V293" s="39"/>
      <c r="W293" s="39"/>
      <c r="X293" s="39"/>
      <c r="Y293" s="39"/>
      <c r="Z293" s="39"/>
      <c r="AA293" s="39"/>
      <c r="AB293" s="39"/>
      <c r="AC293" s="39"/>
      <c r="AD293" s="39"/>
      <c r="AE293" s="39"/>
      <c r="AT293" s="16" t="s">
        <v>145</v>
      </c>
      <c r="AU293" s="16" t="s">
        <v>85</v>
      </c>
    </row>
    <row r="294" s="2" customFormat="1" ht="21.75" customHeight="1">
      <c r="A294" s="39"/>
      <c r="B294" s="40"/>
      <c r="C294" s="232" t="s">
        <v>424</v>
      </c>
      <c r="D294" s="232" t="s">
        <v>137</v>
      </c>
      <c r="E294" s="233" t="s">
        <v>384</v>
      </c>
      <c r="F294" s="234" t="s">
        <v>385</v>
      </c>
      <c r="G294" s="235" t="s">
        <v>171</v>
      </c>
      <c r="H294" s="236">
        <v>1374</v>
      </c>
      <c r="I294" s="237"/>
      <c r="J294" s="238">
        <f>ROUND(I294*H294,2)</f>
        <v>0</v>
      </c>
      <c r="K294" s="239"/>
      <c r="L294" s="42"/>
      <c r="M294" s="240" t="s">
        <v>1</v>
      </c>
      <c r="N294" s="241" t="s">
        <v>42</v>
      </c>
      <c r="O294" s="92"/>
      <c r="P294" s="242">
        <f>O294*H294</f>
        <v>0</v>
      </c>
      <c r="Q294" s="242">
        <v>0.29160000000000003</v>
      </c>
      <c r="R294" s="242">
        <f>Q294*H294</f>
        <v>400.65840000000003</v>
      </c>
      <c r="S294" s="242">
        <v>0</v>
      </c>
      <c r="T294" s="243">
        <f>S294*H294</f>
        <v>0</v>
      </c>
      <c r="U294" s="39"/>
      <c r="V294" s="39"/>
      <c r="W294" s="39"/>
      <c r="X294" s="39"/>
      <c r="Y294" s="39"/>
      <c r="Z294" s="39"/>
      <c r="AA294" s="39"/>
      <c r="AB294" s="39"/>
      <c r="AC294" s="39"/>
      <c r="AD294" s="39"/>
      <c r="AE294" s="39"/>
      <c r="AR294" s="244" t="s">
        <v>141</v>
      </c>
      <c r="AT294" s="244" t="s">
        <v>137</v>
      </c>
      <c r="AU294" s="244" t="s">
        <v>85</v>
      </c>
      <c r="AY294" s="16" t="s">
        <v>136</v>
      </c>
      <c r="BE294" s="144">
        <f>IF(N294="základní",J294,0)</f>
        <v>0</v>
      </c>
      <c r="BF294" s="144">
        <f>IF(N294="snížená",J294,0)</f>
        <v>0</v>
      </c>
      <c r="BG294" s="144">
        <f>IF(N294="zákl. přenesená",J294,0)</f>
        <v>0</v>
      </c>
      <c r="BH294" s="144">
        <f>IF(N294="sníž. přenesená",J294,0)</f>
        <v>0</v>
      </c>
      <c r="BI294" s="144">
        <f>IF(N294="nulová",J294,0)</f>
        <v>0</v>
      </c>
      <c r="BJ294" s="16" t="s">
        <v>85</v>
      </c>
      <c r="BK294" s="144">
        <f>ROUND(I294*H294,2)</f>
        <v>0</v>
      </c>
      <c r="BL294" s="16" t="s">
        <v>141</v>
      </c>
      <c r="BM294" s="244" t="s">
        <v>866</v>
      </c>
    </row>
    <row r="295" s="2" customFormat="1">
      <c r="A295" s="39"/>
      <c r="B295" s="40"/>
      <c r="C295" s="41"/>
      <c r="D295" s="245" t="s">
        <v>143</v>
      </c>
      <c r="E295" s="41"/>
      <c r="F295" s="246" t="s">
        <v>387</v>
      </c>
      <c r="G295" s="41"/>
      <c r="H295" s="41"/>
      <c r="I295" s="247"/>
      <c r="J295" s="41"/>
      <c r="K295" s="41"/>
      <c r="L295" s="42"/>
      <c r="M295" s="248"/>
      <c r="N295" s="249"/>
      <c r="O295" s="92"/>
      <c r="P295" s="92"/>
      <c r="Q295" s="92"/>
      <c r="R295" s="92"/>
      <c r="S295" s="92"/>
      <c r="T295" s="93"/>
      <c r="U295" s="39"/>
      <c r="V295" s="39"/>
      <c r="W295" s="39"/>
      <c r="X295" s="39"/>
      <c r="Y295" s="39"/>
      <c r="Z295" s="39"/>
      <c r="AA295" s="39"/>
      <c r="AB295" s="39"/>
      <c r="AC295" s="39"/>
      <c r="AD295" s="39"/>
      <c r="AE295" s="39"/>
      <c r="AT295" s="16" t="s">
        <v>143</v>
      </c>
      <c r="AU295" s="16" t="s">
        <v>85</v>
      </c>
    </row>
    <row r="296" s="2" customFormat="1">
      <c r="A296" s="39"/>
      <c r="B296" s="40"/>
      <c r="C296" s="41"/>
      <c r="D296" s="250" t="s">
        <v>145</v>
      </c>
      <c r="E296" s="41"/>
      <c r="F296" s="251" t="s">
        <v>388</v>
      </c>
      <c r="G296" s="41"/>
      <c r="H296" s="41"/>
      <c r="I296" s="247"/>
      <c r="J296" s="41"/>
      <c r="K296" s="41"/>
      <c r="L296" s="42"/>
      <c r="M296" s="248"/>
      <c r="N296" s="249"/>
      <c r="O296" s="92"/>
      <c r="P296" s="92"/>
      <c r="Q296" s="92"/>
      <c r="R296" s="92"/>
      <c r="S296" s="92"/>
      <c r="T296" s="93"/>
      <c r="U296" s="39"/>
      <c r="V296" s="39"/>
      <c r="W296" s="39"/>
      <c r="X296" s="39"/>
      <c r="Y296" s="39"/>
      <c r="Z296" s="39"/>
      <c r="AA296" s="39"/>
      <c r="AB296" s="39"/>
      <c r="AC296" s="39"/>
      <c r="AD296" s="39"/>
      <c r="AE296" s="39"/>
      <c r="AT296" s="16" t="s">
        <v>145</v>
      </c>
      <c r="AU296" s="16" t="s">
        <v>85</v>
      </c>
    </row>
    <row r="297" s="2" customFormat="1">
      <c r="A297" s="39"/>
      <c r="B297" s="40"/>
      <c r="C297" s="41"/>
      <c r="D297" s="245" t="s">
        <v>147</v>
      </c>
      <c r="E297" s="41"/>
      <c r="F297" s="252" t="s">
        <v>389</v>
      </c>
      <c r="G297" s="41"/>
      <c r="H297" s="41"/>
      <c r="I297" s="247"/>
      <c r="J297" s="41"/>
      <c r="K297" s="41"/>
      <c r="L297" s="42"/>
      <c r="M297" s="248"/>
      <c r="N297" s="249"/>
      <c r="O297" s="92"/>
      <c r="P297" s="92"/>
      <c r="Q297" s="92"/>
      <c r="R297" s="92"/>
      <c r="S297" s="92"/>
      <c r="T297" s="93"/>
      <c r="U297" s="39"/>
      <c r="V297" s="39"/>
      <c r="W297" s="39"/>
      <c r="X297" s="39"/>
      <c r="Y297" s="39"/>
      <c r="Z297" s="39"/>
      <c r="AA297" s="39"/>
      <c r="AB297" s="39"/>
      <c r="AC297" s="39"/>
      <c r="AD297" s="39"/>
      <c r="AE297" s="39"/>
      <c r="AT297" s="16" t="s">
        <v>147</v>
      </c>
      <c r="AU297" s="16" t="s">
        <v>85</v>
      </c>
    </row>
    <row r="298" s="13" customFormat="1">
      <c r="A298" s="13"/>
      <c r="B298" s="253"/>
      <c r="C298" s="254"/>
      <c r="D298" s="245" t="s">
        <v>219</v>
      </c>
      <c r="E298" s="255" t="s">
        <v>1</v>
      </c>
      <c r="F298" s="256" t="s">
        <v>867</v>
      </c>
      <c r="G298" s="254"/>
      <c r="H298" s="257">
        <v>1374</v>
      </c>
      <c r="I298" s="258"/>
      <c r="J298" s="254"/>
      <c r="K298" s="254"/>
      <c r="L298" s="259"/>
      <c r="M298" s="260"/>
      <c r="N298" s="261"/>
      <c r="O298" s="261"/>
      <c r="P298" s="261"/>
      <c r="Q298" s="261"/>
      <c r="R298" s="261"/>
      <c r="S298" s="261"/>
      <c r="T298" s="262"/>
      <c r="U298" s="13"/>
      <c r="V298" s="13"/>
      <c r="W298" s="13"/>
      <c r="X298" s="13"/>
      <c r="Y298" s="13"/>
      <c r="Z298" s="13"/>
      <c r="AA298" s="13"/>
      <c r="AB298" s="13"/>
      <c r="AC298" s="13"/>
      <c r="AD298" s="13"/>
      <c r="AE298" s="13"/>
      <c r="AT298" s="263" t="s">
        <v>219</v>
      </c>
      <c r="AU298" s="263" t="s">
        <v>85</v>
      </c>
      <c r="AV298" s="13" t="s">
        <v>87</v>
      </c>
      <c r="AW298" s="13" t="s">
        <v>32</v>
      </c>
      <c r="AX298" s="13" t="s">
        <v>85</v>
      </c>
      <c r="AY298" s="263" t="s">
        <v>136</v>
      </c>
    </row>
    <row r="299" s="2" customFormat="1" ht="33" customHeight="1">
      <c r="A299" s="39"/>
      <c r="B299" s="40"/>
      <c r="C299" s="232" t="s">
        <v>429</v>
      </c>
      <c r="D299" s="232" t="s">
        <v>137</v>
      </c>
      <c r="E299" s="233" t="s">
        <v>392</v>
      </c>
      <c r="F299" s="234" t="s">
        <v>393</v>
      </c>
      <c r="G299" s="235" t="s">
        <v>171</v>
      </c>
      <c r="H299" s="236">
        <v>6495.6000000000004</v>
      </c>
      <c r="I299" s="237"/>
      <c r="J299" s="238">
        <f>ROUND(I299*H299,2)</f>
        <v>0</v>
      </c>
      <c r="K299" s="239"/>
      <c r="L299" s="42"/>
      <c r="M299" s="240" t="s">
        <v>1</v>
      </c>
      <c r="N299" s="241" t="s">
        <v>42</v>
      </c>
      <c r="O299" s="92"/>
      <c r="P299" s="242">
        <f>O299*H299</f>
        <v>0</v>
      </c>
      <c r="Q299" s="242">
        <v>0.10373</v>
      </c>
      <c r="R299" s="242">
        <f>Q299*H299</f>
        <v>673.788588</v>
      </c>
      <c r="S299" s="242">
        <v>0</v>
      </c>
      <c r="T299" s="243">
        <f>S299*H299</f>
        <v>0</v>
      </c>
      <c r="U299" s="39"/>
      <c r="V299" s="39"/>
      <c r="W299" s="39"/>
      <c r="X299" s="39"/>
      <c r="Y299" s="39"/>
      <c r="Z299" s="39"/>
      <c r="AA299" s="39"/>
      <c r="AB299" s="39"/>
      <c r="AC299" s="39"/>
      <c r="AD299" s="39"/>
      <c r="AE299" s="39"/>
      <c r="AR299" s="244" t="s">
        <v>141</v>
      </c>
      <c r="AT299" s="244" t="s">
        <v>137</v>
      </c>
      <c r="AU299" s="244" t="s">
        <v>85</v>
      </c>
      <c r="AY299" s="16" t="s">
        <v>136</v>
      </c>
      <c r="BE299" s="144">
        <f>IF(N299="základní",J299,0)</f>
        <v>0</v>
      </c>
      <c r="BF299" s="144">
        <f>IF(N299="snížená",J299,0)</f>
        <v>0</v>
      </c>
      <c r="BG299" s="144">
        <f>IF(N299="zákl. přenesená",J299,0)</f>
        <v>0</v>
      </c>
      <c r="BH299" s="144">
        <f>IF(N299="sníž. přenesená",J299,0)</f>
        <v>0</v>
      </c>
      <c r="BI299" s="144">
        <f>IF(N299="nulová",J299,0)</f>
        <v>0</v>
      </c>
      <c r="BJ299" s="16" t="s">
        <v>85</v>
      </c>
      <c r="BK299" s="144">
        <f>ROUND(I299*H299,2)</f>
        <v>0</v>
      </c>
      <c r="BL299" s="16" t="s">
        <v>141</v>
      </c>
      <c r="BM299" s="244" t="s">
        <v>868</v>
      </c>
    </row>
    <row r="300" s="2" customFormat="1">
      <c r="A300" s="39"/>
      <c r="B300" s="40"/>
      <c r="C300" s="41"/>
      <c r="D300" s="245" t="s">
        <v>143</v>
      </c>
      <c r="E300" s="41"/>
      <c r="F300" s="246" t="s">
        <v>395</v>
      </c>
      <c r="G300" s="41"/>
      <c r="H300" s="41"/>
      <c r="I300" s="247"/>
      <c r="J300" s="41"/>
      <c r="K300" s="41"/>
      <c r="L300" s="42"/>
      <c r="M300" s="248"/>
      <c r="N300" s="249"/>
      <c r="O300" s="92"/>
      <c r="P300" s="92"/>
      <c r="Q300" s="92"/>
      <c r="R300" s="92"/>
      <c r="S300" s="92"/>
      <c r="T300" s="93"/>
      <c r="U300" s="39"/>
      <c r="V300" s="39"/>
      <c r="W300" s="39"/>
      <c r="X300" s="39"/>
      <c r="Y300" s="39"/>
      <c r="Z300" s="39"/>
      <c r="AA300" s="39"/>
      <c r="AB300" s="39"/>
      <c r="AC300" s="39"/>
      <c r="AD300" s="39"/>
      <c r="AE300" s="39"/>
      <c r="AT300" s="16" t="s">
        <v>143</v>
      </c>
      <c r="AU300" s="16" t="s">
        <v>85</v>
      </c>
    </row>
    <row r="301" s="2" customFormat="1">
      <c r="A301" s="39"/>
      <c r="B301" s="40"/>
      <c r="C301" s="41"/>
      <c r="D301" s="250" t="s">
        <v>145</v>
      </c>
      <c r="E301" s="41"/>
      <c r="F301" s="251" t="s">
        <v>396</v>
      </c>
      <c r="G301" s="41"/>
      <c r="H301" s="41"/>
      <c r="I301" s="247"/>
      <c r="J301" s="41"/>
      <c r="K301" s="41"/>
      <c r="L301" s="42"/>
      <c r="M301" s="248"/>
      <c r="N301" s="249"/>
      <c r="O301" s="92"/>
      <c r="P301" s="92"/>
      <c r="Q301" s="92"/>
      <c r="R301" s="92"/>
      <c r="S301" s="92"/>
      <c r="T301" s="93"/>
      <c r="U301" s="39"/>
      <c r="V301" s="39"/>
      <c r="W301" s="39"/>
      <c r="X301" s="39"/>
      <c r="Y301" s="39"/>
      <c r="Z301" s="39"/>
      <c r="AA301" s="39"/>
      <c r="AB301" s="39"/>
      <c r="AC301" s="39"/>
      <c r="AD301" s="39"/>
      <c r="AE301" s="39"/>
      <c r="AT301" s="16" t="s">
        <v>145</v>
      </c>
      <c r="AU301" s="16" t="s">
        <v>85</v>
      </c>
    </row>
    <row r="302" s="2" customFormat="1">
      <c r="A302" s="39"/>
      <c r="B302" s="40"/>
      <c r="C302" s="41"/>
      <c r="D302" s="245" t="s">
        <v>147</v>
      </c>
      <c r="E302" s="41"/>
      <c r="F302" s="252" t="s">
        <v>397</v>
      </c>
      <c r="G302" s="41"/>
      <c r="H302" s="41"/>
      <c r="I302" s="247"/>
      <c r="J302" s="41"/>
      <c r="K302" s="41"/>
      <c r="L302" s="42"/>
      <c r="M302" s="248"/>
      <c r="N302" s="249"/>
      <c r="O302" s="92"/>
      <c r="P302" s="92"/>
      <c r="Q302" s="92"/>
      <c r="R302" s="92"/>
      <c r="S302" s="92"/>
      <c r="T302" s="93"/>
      <c r="U302" s="39"/>
      <c r="V302" s="39"/>
      <c r="W302" s="39"/>
      <c r="X302" s="39"/>
      <c r="Y302" s="39"/>
      <c r="Z302" s="39"/>
      <c r="AA302" s="39"/>
      <c r="AB302" s="39"/>
      <c r="AC302" s="39"/>
      <c r="AD302" s="39"/>
      <c r="AE302" s="39"/>
      <c r="AT302" s="16" t="s">
        <v>147</v>
      </c>
      <c r="AU302" s="16" t="s">
        <v>85</v>
      </c>
    </row>
    <row r="303" s="2" customFormat="1" ht="24.15" customHeight="1">
      <c r="A303" s="39"/>
      <c r="B303" s="40"/>
      <c r="C303" s="232" t="s">
        <v>434</v>
      </c>
      <c r="D303" s="232" t="s">
        <v>137</v>
      </c>
      <c r="E303" s="233" t="s">
        <v>399</v>
      </c>
      <c r="F303" s="234" t="s">
        <v>400</v>
      </c>
      <c r="G303" s="235" t="s">
        <v>171</v>
      </c>
      <c r="H303" s="236">
        <v>6921.4499999999998</v>
      </c>
      <c r="I303" s="237"/>
      <c r="J303" s="238">
        <f>ROUND(I303*H303,2)</f>
        <v>0</v>
      </c>
      <c r="K303" s="239"/>
      <c r="L303" s="42"/>
      <c r="M303" s="240" t="s">
        <v>1</v>
      </c>
      <c r="N303" s="241" t="s">
        <v>42</v>
      </c>
      <c r="O303" s="92"/>
      <c r="P303" s="242">
        <f>O303*H303</f>
        <v>0</v>
      </c>
      <c r="Q303" s="242">
        <v>0.00071000000000000002</v>
      </c>
      <c r="R303" s="242">
        <f>Q303*H303</f>
        <v>4.9142295000000003</v>
      </c>
      <c r="S303" s="242">
        <v>0</v>
      </c>
      <c r="T303" s="243">
        <f>S303*H303</f>
        <v>0</v>
      </c>
      <c r="U303" s="39"/>
      <c r="V303" s="39"/>
      <c r="W303" s="39"/>
      <c r="X303" s="39"/>
      <c r="Y303" s="39"/>
      <c r="Z303" s="39"/>
      <c r="AA303" s="39"/>
      <c r="AB303" s="39"/>
      <c r="AC303" s="39"/>
      <c r="AD303" s="39"/>
      <c r="AE303" s="39"/>
      <c r="AR303" s="244" t="s">
        <v>141</v>
      </c>
      <c r="AT303" s="244" t="s">
        <v>137</v>
      </c>
      <c r="AU303" s="244" t="s">
        <v>85</v>
      </c>
      <c r="AY303" s="16" t="s">
        <v>136</v>
      </c>
      <c r="BE303" s="144">
        <f>IF(N303="základní",J303,0)</f>
        <v>0</v>
      </c>
      <c r="BF303" s="144">
        <f>IF(N303="snížená",J303,0)</f>
        <v>0</v>
      </c>
      <c r="BG303" s="144">
        <f>IF(N303="zákl. přenesená",J303,0)</f>
        <v>0</v>
      </c>
      <c r="BH303" s="144">
        <f>IF(N303="sníž. přenesená",J303,0)</f>
        <v>0</v>
      </c>
      <c r="BI303" s="144">
        <f>IF(N303="nulová",J303,0)</f>
        <v>0</v>
      </c>
      <c r="BJ303" s="16" t="s">
        <v>85</v>
      </c>
      <c r="BK303" s="144">
        <f>ROUND(I303*H303,2)</f>
        <v>0</v>
      </c>
      <c r="BL303" s="16" t="s">
        <v>141</v>
      </c>
      <c r="BM303" s="244" t="s">
        <v>869</v>
      </c>
    </row>
    <row r="304" s="2" customFormat="1">
      <c r="A304" s="39"/>
      <c r="B304" s="40"/>
      <c r="C304" s="41"/>
      <c r="D304" s="245" t="s">
        <v>143</v>
      </c>
      <c r="E304" s="41"/>
      <c r="F304" s="246" t="s">
        <v>402</v>
      </c>
      <c r="G304" s="41"/>
      <c r="H304" s="41"/>
      <c r="I304" s="247"/>
      <c r="J304" s="41"/>
      <c r="K304" s="41"/>
      <c r="L304" s="42"/>
      <c r="M304" s="248"/>
      <c r="N304" s="249"/>
      <c r="O304" s="92"/>
      <c r="P304" s="92"/>
      <c r="Q304" s="92"/>
      <c r="R304" s="92"/>
      <c r="S304" s="92"/>
      <c r="T304" s="93"/>
      <c r="U304" s="39"/>
      <c r="V304" s="39"/>
      <c r="W304" s="39"/>
      <c r="X304" s="39"/>
      <c r="Y304" s="39"/>
      <c r="Z304" s="39"/>
      <c r="AA304" s="39"/>
      <c r="AB304" s="39"/>
      <c r="AC304" s="39"/>
      <c r="AD304" s="39"/>
      <c r="AE304" s="39"/>
      <c r="AT304" s="16" t="s">
        <v>143</v>
      </c>
      <c r="AU304" s="16" t="s">
        <v>85</v>
      </c>
    </row>
    <row r="305" s="2" customFormat="1">
      <c r="A305" s="39"/>
      <c r="B305" s="40"/>
      <c r="C305" s="41"/>
      <c r="D305" s="250" t="s">
        <v>145</v>
      </c>
      <c r="E305" s="41"/>
      <c r="F305" s="251" t="s">
        <v>403</v>
      </c>
      <c r="G305" s="41"/>
      <c r="H305" s="41"/>
      <c r="I305" s="247"/>
      <c r="J305" s="41"/>
      <c r="K305" s="41"/>
      <c r="L305" s="42"/>
      <c r="M305" s="248"/>
      <c r="N305" s="249"/>
      <c r="O305" s="92"/>
      <c r="P305" s="92"/>
      <c r="Q305" s="92"/>
      <c r="R305" s="92"/>
      <c r="S305" s="92"/>
      <c r="T305" s="93"/>
      <c r="U305" s="39"/>
      <c r="V305" s="39"/>
      <c r="W305" s="39"/>
      <c r="X305" s="39"/>
      <c r="Y305" s="39"/>
      <c r="Z305" s="39"/>
      <c r="AA305" s="39"/>
      <c r="AB305" s="39"/>
      <c r="AC305" s="39"/>
      <c r="AD305" s="39"/>
      <c r="AE305" s="39"/>
      <c r="AT305" s="16" t="s">
        <v>145</v>
      </c>
      <c r="AU305" s="16" t="s">
        <v>85</v>
      </c>
    </row>
    <row r="306" s="2" customFormat="1" ht="33" customHeight="1">
      <c r="A306" s="39"/>
      <c r="B306" s="40"/>
      <c r="C306" s="232" t="s">
        <v>441</v>
      </c>
      <c r="D306" s="232" t="s">
        <v>137</v>
      </c>
      <c r="E306" s="233" t="s">
        <v>405</v>
      </c>
      <c r="F306" s="234" t="s">
        <v>406</v>
      </c>
      <c r="G306" s="235" t="s">
        <v>171</v>
      </c>
      <c r="H306" s="236">
        <v>6921.4499999999998</v>
      </c>
      <c r="I306" s="237"/>
      <c r="J306" s="238">
        <f>ROUND(I306*H306,2)</f>
        <v>0</v>
      </c>
      <c r="K306" s="239"/>
      <c r="L306" s="42"/>
      <c r="M306" s="240" t="s">
        <v>1</v>
      </c>
      <c r="N306" s="241" t="s">
        <v>42</v>
      </c>
      <c r="O306" s="92"/>
      <c r="P306" s="242">
        <f>O306*H306</f>
        <v>0</v>
      </c>
      <c r="Q306" s="242">
        <v>0.18462999999999999</v>
      </c>
      <c r="R306" s="242">
        <f>Q306*H306</f>
        <v>1277.9073134999999</v>
      </c>
      <c r="S306" s="242">
        <v>0</v>
      </c>
      <c r="T306" s="243">
        <f>S306*H306</f>
        <v>0</v>
      </c>
      <c r="U306" s="39"/>
      <c r="V306" s="39"/>
      <c r="W306" s="39"/>
      <c r="X306" s="39"/>
      <c r="Y306" s="39"/>
      <c r="Z306" s="39"/>
      <c r="AA306" s="39"/>
      <c r="AB306" s="39"/>
      <c r="AC306" s="39"/>
      <c r="AD306" s="39"/>
      <c r="AE306" s="39"/>
      <c r="AR306" s="244" t="s">
        <v>201</v>
      </c>
      <c r="AT306" s="244" t="s">
        <v>137</v>
      </c>
      <c r="AU306" s="244" t="s">
        <v>85</v>
      </c>
      <c r="AY306" s="16" t="s">
        <v>136</v>
      </c>
      <c r="BE306" s="144">
        <f>IF(N306="základní",J306,0)</f>
        <v>0</v>
      </c>
      <c r="BF306" s="144">
        <f>IF(N306="snížená",J306,0)</f>
        <v>0</v>
      </c>
      <c r="BG306" s="144">
        <f>IF(N306="zákl. přenesená",J306,0)</f>
        <v>0</v>
      </c>
      <c r="BH306" s="144">
        <f>IF(N306="sníž. přenesená",J306,0)</f>
        <v>0</v>
      </c>
      <c r="BI306" s="144">
        <f>IF(N306="nulová",J306,0)</f>
        <v>0</v>
      </c>
      <c r="BJ306" s="16" t="s">
        <v>85</v>
      </c>
      <c r="BK306" s="144">
        <f>ROUND(I306*H306,2)</f>
        <v>0</v>
      </c>
      <c r="BL306" s="16" t="s">
        <v>201</v>
      </c>
      <c r="BM306" s="244" t="s">
        <v>870</v>
      </c>
    </row>
    <row r="307" s="2" customFormat="1">
      <c r="A307" s="39"/>
      <c r="B307" s="40"/>
      <c r="C307" s="41"/>
      <c r="D307" s="245" t="s">
        <v>143</v>
      </c>
      <c r="E307" s="41"/>
      <c r="F307" s="246" t="s">
        <v>408</v>
      </c>
      <c r="G307" s="41"/>
      <c r="H307" s="41"/>
      <c r="I307" s="247"/>
      <c r="J307" s="41"/>
      <c r="K307" s="41"/>
      <c r="L307" s="42"/>
      <c r="M307" s="248"/>
      <c r="N307" s="249"/>
      <c r="O307" s="92"/>
      <c r="P307" s="92"/>
      <c r="Q307" s="92"/>
      <c r="R307" s="92"/>
      <c r="S307" s="92"/>
      <c r="T307" s="93"/>
      <c r="U307" s="39"/>
      <c r="V307" s="39"/>
      <c r="W307" s="39"/>
      <c r="X307" s="39"/>
      <c r="Y307" s="39"/>
      <c r="Z307" s="39"/>
      <c r="AA307" s="39"/>
      <c r="AB307" s="39"/>
      <c r="AC307" s="39"/>
      <c r="AD307" s="39"/>
      <c r="AE307" s="39"/>
      <c r="AT307" s="16" t="s">
        <v>143</v>
      </c>
      <c r="AU307" s="16" t="s">
        <v>85</v>
      </c>
    </row>
    <row r="308" s="2" customFormat="1">
      <c r="A308" s="39"/>
      <c r="B308" s="40"/>
      <c r="C308" s="41"/>
      <c r="D308" s="250" t="s">
        <v>145</v>
      </c>
      <c r="E308" s="41"/>
      <c r="F308" s="251" t="s">
        <v>409</v>
      </c>
      <c r="G308" s="41"/>
      <c r="H308" s="41"/>
      <c r="I308" s="247"/>
      <c r="J308" s="41"/>
      <c r="K308" s="41"/>
      <c r="L308" s="42"/>
      <c r="M308" s="248"/>
      <c r="N308" s="249"/>
      <c r="O308" s="92"/>
      <c r="P308" s="92"/>
      <c r="Q308" s="92"/>
      <c r="R308" s="92"/>
      <c r="S308" s="92"/>
      <c r="T308" s="93"/>
      <c r="U308" s="39"/>
      <c r="V308" s="39"/>
      <c r="W308" s="39"/>
      <c r="X308" s="39"/>
      <c r="Y308" s="39"/>
      <c r="Z308" s="39"/>
      <c r="AA308" s="39"/>
      <c r="AB308" s="39"/>
      <c r="AC308" s="39"/>
      <c r="AD308" s="39"/>
      <c r="AE308" s="39"/>
      <c r="AT308" s="16" t="s">
        <v>145</v>
      </c>
      <c r="AU308" s="16" t="s">
        <v>85</v>
      </c>
    </row>
    <row r="309" s="2" customFormat="1">
      <c r="A309" s="39"/>
      <c r="B309" s="40"/>
      <c r="C309" s="41"/>
      <c r="D309" s="245" t="s">
        <v>147</v>
      </c>
      <c r="E309" s="41"/>
      <c r="F309" s="252" t="s">
        <v>410</v>
      </c>
      <c r="G309" s="41"/>
      <c r="H309" s="41"/>
      <c r="I309" s="247"/>
      <c r="J309" s="41"/>
      <c r="K309" s="41"/>
      <c r="L309" s="42"/>
      <c r="M309" s="248"/>
      <c r="N309" s="249"/>
      <c r="O309" s="92"/>
      <c r="P309" s="92"/>
      <c r="Q309" s="92"/>
      <c r="R309" s="92"/>
      <c r="S309" s="92"/>
      <c r="T309" s="93"/>
      <c r="U309" s="39"/>
      <c r="V309" s="39"/>
      <c r="W309" s="39"/>
      <c r="X309" s="39"/>
      <c r="Y309" s="39"/>
      <c r="Z309" s="39"/>
      <c r="AA309" s="39"/>
      <c r="AB309" s="39"/>
      <c r="AC309" s="39"/>
      <c r="AD309" s="39"/>
      <c r="AE309" s="39"/>
      <c r="AT309" s="16" t="s">
        <v>147</v>
      </c>
      <c r="AU309" s="16" t="s">
        <v>85</v>
      </c>
    </row>
    <row r="310" s="2" customFormat="1" ht="16.5" customHeight="1">
      <c r="A310" s="39"/>
      <c r="B310" s="40"/>
      <c r="C310" s="232" t="s">
        <v>448</v>
      </c>
      <c r="D310" s="232" t="s">
        <v>137</v>
      </c>
      <c r="E310" s="233" t="s">
        <v>412</v>
      </c>
      <c r="F310" s="234" t="s">
        <v>413</v>
      </c>
      <c r="G310" s="235" t="s">
        <v>171</v>
      </c>
      <c r="H310" s="236">
        <v>6457.8000000000002</v>
      </c>
      <c r="I310" s="237"/>
      <c r="J310" s="238">
        <f>ROUND(I310*H310,2)</f>
        <v>0</v>
      </c>
      <c r="K310" s="239"/>
      <c r="L310" s="42"/>
      <c r="M310" s="240" t="s">
        <v>1</v>
      </c>
      <c r="N310" s="241" t="s">
        <v>42</v>
      </c>
      <c r="O310" s="92"/>
      <c r="P310" s="242">
        <f>O310*H310</f>
        <v>0</v>
      </c>
      <c r="Q310" s="242">
        <v>0.34499999999999997</v>
      </c>
      <c r="R310" s="242">
        <f>Q310*H310</f>
        <v>2227.9409999999998</v>
      </c>
      <c r="S310" s="242">
        <v>0</v>
      </c>
      <c r="T310" s="243">
        <f>S310*H310</f>
        <v>0</v>
      </c>
      <c r="U310" s="39"/>
      <c r="V310" s="39"/>
      <c r="W310" s="39"/>
      <c r="X310" s="39"/>
      <c r="Y310" s="39"/>
      <c r="Z310" s="39"/>
      <c r="AA310" s="39"/>
      <c r="AB310" s="39"/>
      <c r="AC310" s="39"/>
      <c r="AD310" s="39"/>
      <c r="AE310" s="39"/>
      <c r="AR310" s="244" t="s">
        <v>201</v>
      </c>
      <c r="AT310" s="244" t="s">
        <v>137</v>
      </c>
      <c r="AU310" s="244" t="s">
        <v>85</v>
      </c>
      <c r="AY310" s="16" t="s">
        <v>136</v>
      </c>
      <c r="BE310" s="144">
        <f>IF(N310="základní",J310,0)</f>
        <v>0</v>
      </c>
      <c r="BF310" s="144">
        <f>IF(N310="snížená",J310,0)</f>
        <v>0</v>
      </c>
      <c r="BG310" s="144">
        <f>IF(N310="zákl. přenesená",J310,0)</f>
        <v>0</v>
      </c>
      <c r="BH310" s="144">
        <f>IF(N310="sníž. přenesená",J310,0)</f>
        <v>0</v>
      </c>
      <c r="BI310" s="144">
        <f>IF(N310="nulová",J310,0)</f>
        <v>0</v>
      </c>
      <c r="BJ310" s="16" t="s">
        <v>85</v>
      </c>
      <c r="BK310" s="144">
        <f>ROUND(I310*H310,2)</f>
        <v>0</v>
      </c>
      <c r="BL310" s="16" t="s">
        <v>201</v>
      </c>
      <c r="BM310" s="244" t="s">
        <v>871</v>
      </c>
    </row>
    <row r="311" s="2" customFormat="1">
      <c r="A311" s="39"/>
      <c r="B311" s="40"/>
      <c r="C311" s="41"/>
      <c r="D311" s="245" t="s">
        <v>143</v>
      </c>
      <c r="E311" s="41"/>
      <c r="F311" s="246" t="s">
        <v>415</v>
      </c>
      <c r="G311" s="41"/>
      <c r="H311" s="41"/>
      <c r="I311" s="247"/>
      <c r="J311" s="41"/>
      <c r="K311" s="41"/>
      <c r="L311" s="42"/>
      <c r="M311" s="248"/>
      <c r="N311" s="249"/>
      <c r="O311" s="92"/>
      <c r="P311" s="92"/>
      <c r="Q311" s="92"/>
      <c r="R311" s="92"/>
      <c r="S311" s="92"/>
      <c r="T311" s="93"/>
      <c r="U311" s="39"/>
      <c r="V311" s="39"/>
      <c r="W311" s="39"/>
      <c r="X311" s="39"/>
      <c r="Y311" s="39"/>
      <c r="Z311" s="39"/>
      <c r="AA311" s="39"/>
      <c r="AB311" s="39"/>
      <c r="AC311" s="39"/>
      <c r="AD311" s="39"/>
      <c r="AE311" s="39"/>
      <c r="AT311" s="16" t="s">
        <v>143</v>
      </c>
      <c r="AU311" s="16" t="s">
        <v>85</v>
      </c>
    </row>
    <row r="312" s="2" customFormat="1">
      <c r="A312" s="39"/>
      <c r="B312" s="40"/>
      <c r="C312" s="41"/>
      <c r="D312" s="250" t="s">
        <v>145</v>
      </c>
      <c r="E312" s="41"/>
      <c r="F312" s="251" t="s">
        <v>416</v>
      </c>
      <c r="G312" s="41"/>
      <c r="H312" s="41"/>
      <c r="I312" s="247"/>
      <c r="J312" s="41"/>
      <c r="K312" s="41"/>
      <c r="L312" s="42"/>
      <c r="M312" s="248"/>
      <c r="N312" s="249"/>
      <c r="O312" s="92"/>
      <c r="P312" s="92"/>
      <c r="Q312" s="92"/>
      <c r="R312" s="92"/>
      <c r="S312" s="92"/>
      <c r="T312" s="93"/>
      <c r="U312" s="39"/>
      <c r="V312" s="39"/>
      <c r="W312" s="39"/>
      <c r="X312" s="39"/>
      <c r="Y312" s="39"/>
      <c r="Z312" s="39"/>
      <c r="AA312" s="39"/>
      <c r="AB312" s="39"/>
      <c r="AC312" s="39"/>
      <c r="AD312" s="39"/>
      <c r="AE312" s="39"/>
      <c r="AT312" s="16" t="s">
        <v>145</v>
      </c>
      <c r="AU312" s="16" t="s">
        <v>85</v>
      </c>
    </row>
    <row r="313" s="2" customFormat="1" ht="37.8" customHeight="1">
      <c r="A313" s="39"/>
      <c r="B313" s="40"/>
      <c r="C313" s="232" t="s">
        <v>455</v>
      </c>
      <c r="D313" s="232" t="s">
        <v>137</v>
      </c>
      <c r="E313" s="233" t="s">
        <v>418</v>
      </c>
      <c r="F313" s="234" t="s">
        <v>419</v>
      </c>
      <c r="G313" s="235" t="s">
        <v>171</v>
      </c>
      <c r="H313" s="236">
        <v>8376.6399999999994</v>
      </c>
      <c r="I313" s="237"/>
      <c r="J313" s="238">
        <f>ROUND(I313*H313,2)</f>
        <v>0</v>
      </c>
      <c r="K313" s="239"/>
      <c r="L313" s="42"/>
      <c r="M313" s="240" t="s">
        <v>1</v>
      </c>
      <c r="N313" s="241" t="s">
        <v>42</v>
      </c>
      <c r="O313" s="92"/>
      <c r="P313" s="242">
        <f>O313*H313</f>
        <v>0</v>
      </c>
      <c r="Q313" s="242">
        <v>0</v>
      </c>
      <c r="R313" s="242">
        <f>Q313*H313</f>
        <v>0</v>
      </c>
      <c r="S313" s="242">
        <v>0</v>
      </c>
      <c r="T313" s="243">
        <f>S313*H313</f>
        <v>0</v>
      </c>
      <c r="U313" s="39"/>
      <c r="V313" s="39"/>
      <c r="W313" s="39"/>
      <c r="X313" s="39"/>
      <c r="Y313" s="39"/>
      <c r="Z313" s="39"/>
      <c r="AA313" s="39"/>
      <c r="AB313" s="39"/>
      <c r="AC313" s="39"/>
      <c r="AD313" s="39"/>
      <c r="AE313" s="39"/>
      <c r="AR313" s="244" t="s">
        <v>201</v>
      </c>
      <c r="AT313" s="244" t="s">
        <v>137</v>
      </c>
      <c r="AU313" s="244" t="s">
        <v>85</v>
      </c>
      <c r="AY313" s="16" t="s">
        <v>136</v>
      </c>
      <c r="BE313" s="144">
        <f>IF(N313="základní",J313,0)</f>
        <v>0</v>
      </c>
      <c r="BF313" s="144">
        <f>IF(N313="snížená",J313,0)</f>
        <v>0</v>
      </c>
      <c r="BG313" s="144">
        <f>IF(N313="zákl. přenesená",J313,0)</f>
        <v>0</v>
      </c>
      <c r="BH313" s="144">
        <f>IF(N313="sníž. přenesená",J313,0)</f>
        <v>0</v>
      </c>
      <c r="BI313" s="144">
        <f>IF(N313="nulová",J313,0)</f>
        <v>0</v>
      </c>
      <c r="BJ313" s="16" t="s">
        <v>85</v>
      </c>
      <c r="BK313" s="144">
        <f>ROUND(I313*H313,2)</f>
        <v>0</v>
      </c>
      <c r="BL313" s="16" t="s">
        <v>201</v>
      </c>
      <c r="BM313" s="244" t="s">
        <v>872</v>
      </c>
    </row>
    <row r="314" s="2" customFormat="1">
      <c r="A314" s="39"/>
      <c r="B314" s="40"/>
      <c r="C314" s="41"/>
      <c r="D314" s="245" t="s">
        <v>143</v>
      </c>
      <c r="E314" s="41"/>
      <c r="F314" s="246" t="s">
        <v>421</v>
      </c>
      <c r="G314" s="41"/>
      <c r="H314" s="41"/>
      <c r="I314" s="247"/>
      <c r="J314" s="41"/>
      <c r="K314" s="41"/>
      <c r="L314" s="42"/>
      <c r="M314" s="248"/>
      <c r="N314" s="249"/>
      <c r="O314" s="92"/>
      <c r="P314" s="92"/>
      <c r="Q314" s="92"/>
      <c r="R314" s="92"/>
      <c r="S314" s="92"/>
      <c r="T314" s="93"/>
      <c r="U314" s="39"/>
      <c r="V314" s="39"/>
      <c r="W314" s="39"/>
      <c r="X314" s="39"/>
      <c r="Y314" s="39"/>
      <c r="Z314" s="39"/>
      <c r="AA314" s="39"/>
      <c r="AB314" s="39"/>
      <c r="AC314" s="39"/>
      <c r="AD314" s="39"/>
      <c r="AE314" s="39"/>
      <c r="AT314" s="16" t="s">
        <v>143</v>
      </c>
      <c r="AU314" s="16" t="s">
        <v>85</v>
      </c>
    </row>
    <row r="315" s="2" customFormat="1">
      <c r="A315" s="39"/>
      <c r="B315" s="40"/>
      <c r="C315" s="41"/>
      <c r="D315" s="250" t="s">
        <v>145</v>
      </c>
      <c r="E315" s="41"/>
      <c r="F315" s="251" t="s">
        <v>422</v>
      </c>
      <c r="G315" s="41"/>
      <c r="H315" s="41"/>
      <c r="I315" s="247"/>
      <c r="J315" s="41"/>
      <c r="K315" s="41"/>
      <c r="L315" s="42"/>
      <c r="M315" s="248"/>
      <c r="N315" s="249"/>
      <c r="O315" s="92"/>
      <c r="P315" s="92"/>
      <c r="Q315" s="92"/>
      <c r="R315" s="92"/>
      <c r="S315" s="92"/>
      <c r="T315" s="93"/>
      <c r="U315" s="39"/>
      <c r="V315" s="39"/>
      <c r="W315" s="39"/>
      <c r="X315" s="39"/>
      <c r="Y315" s="39"/>
      <c r="Z315" s="39"/>
      <c r="AA315" s="39"/>
      <c r="AB315" s="39"/>
      <c r="AC315" s="39"/>
      <c r="AD315" s="39"/>
      <c r="AE315" s="39"/>
      <c r="AT315" s="16" t="s">
        <v>145</v>
      </c>
      <c r="AU315" s="16" t="s">
        <v>85</v>
      </c>
    </row>
    <row r="316" s="2" customFormat="1">
      <c r="A316" s="39"/>
      <c r="B316" s="40"/>
      <c r="C316" s="41"/>
      <c r="D316" s="245" t="s">
        <v>147</v>
      </c>
      <c r="E316" s="41"/>
      <c r="F316" s="252" t="s">
        <v>423</v>
      </c>
      <c r="G316" s="41"/>
      <c r="H316" s="41"/>
      <c r="I316" s="247"/>
      <c r="J316" s="41"/>
      <c r="K316" s="41"/>
      <c r="L316" s="42"/>
      <c r="M316" s="248"/>
      <c r="N316" s="249"/>
      <c r="O316" s="92"/>
      <c r="P316" s="92"/>
      <c r="Q316" s="92"/>
      <c r="R316" s="92"/>
      <c r="S316" s="92"/>
      <c r="T316" s="93"/>
      <c r="U316" s="39"/>
      <c r="V316" s="39"/>
      <c r="W316" s="39"/>
      <c r="X316" s="39"/>
      <c r="Y316" s="39"/>
      <c r="Z316" s="39"/>
      <c r="AA316" s="39"/>
      <c r="AB316" s="39"/>
      <c r="AC316" s="39"/>
      <c r="AD316" s="39"/>
      <c r="AE316" s="39"/>
      <c r="AT316" s="16" t="s">
        <v>147</v>
      </c>
      <c r="AU316" s="16" t="s">
        <v>85</v>
      </c>
    </row>
    <row r="317" s="2" customFormat="1" ht="21.75" customHeight="1">
      <c r="A317" s="39"/>
      <c r="B317" s="40"/>
      <c r="C317" s="264" t="s">
        <v>462</v>
      </c>
      <c r="D317" s="264" t="s">
        <v>278</v>
      </c>
      <c r="E317" s="265" t="s">
        <v>425</v>
      </c>
      <c r="F317" s="266" t="s">
        <v>426</v>
      </c>
      <c r="G317" s="267" t="s">
        <v>250</v>
      </c>
      <c r="H317" s="268">
        <v>67.013000000000005</v>
      </c>
      <c r="I317" s="269"/>
      <c r="J317" s="270">
        <f>ROUND(I317*H317,2)</f>
        <v>0</v>
      </c>
      <c r="K317" s="271"/>
      <c r="L317" s="272"/>
      <c r="M317" s="273" t="s">
        <v>1</v>
      </c>
      <c r="N317" s="274" t="s">
        <v>42</v>
      </c>
      <c r="O317" s="92"/>
      <c r="P317" s="242">
        <f>O317*H317</f>
        <v>0</v>
      </c>
      <c r="Q317" s="242">
        <v>1</v>
      </c>
      <c r="R317" s="242">
        <f>Q317*H317</f>
        <v>67.013000000000005</v>
      </c>
      <c r="S317" s="242">
        <v>0</v>
      </c>
      <c r="T317" s="243">
        <f>S317*H317</f>
        <v>0</v>
      </c>
      <c r="U317" s="39"/>
      <c r="V317" s="39"/>
      <c r="W317" s="39"/>
      <c r="X317" s="39"/>
      <c r="Y317" s="39"/>
      <c r="Z317" s="39"/>
      <c r="AA317" s="39"/>
      <c r="AB317" s="39"/>
      <c r="AC317" s="39"/>
      <c r="AD317" s="39"/>
      <c r="AE317" s="39"/>
      <c r="AR317" s="244" t="s">
        <v>201</v>
      </c>
      <c r="AT317" s="244" t="s">
        <v>278</v>
      </c>
      <c r="AU317" s="244" t="s">
        <v>85</v>
      </c>
      <c r="AY317" s="16" t="s">
        <v>136</v>
      </c>
      <c r="BE317" s="144">
        <f>IF(N317="základní",J317,0)</f>
        <v>0</v>
      </c>
      <c r="BF317" s="144">
        <f>IF(N317="snížená",J317,0)</f>
        <v>0</v>
      </c>
      <c r="BG317" s="144">
        <f>IF(N317="zákl. přenesená",J317,0)</f>
        <v>0</v>
      </c>
      <c r="BH317" s="144">
        <f>IF(N317="sníž. přenesená",J317,0)</f>
        <v>0</v>
      </c>
      <c r="BI317" s="144">
        <f>IF(N317="nulová",J317,0)</f>
        <v>0</v>
      </c>
      <c r="BJ317" s="16" t="s">
        <v>85</v>
      </c>
      <c r="BK317" s="144">
        <f>ROUND(I317*H317,2)</f>
        <v>0</v>
      </c>
      <c r="BL317" s="16" t="s">
        <v>201</v>
      </c>
      <c r="BM317" s="244" t="s">
        <v>873</v>
      </c>
    </row>
    <row r="318" s="2" customFormat="1">
      <c r="A318" s="39"/>
      <c r="B318" s="40"/>
      <c r="C318" s="41"/>
      <c r="D318" s="245" t="s">
        <v>143</v>
      </c>
      <c r="E318" s="41"/>
      <c r="F318" s="246" t="s">
        <v>426</v>
      </c>
      <c r="G318" s="41"/>
      <c r="H318" s="41"/>
      <c r="I318" s="247"/>
      <c r="J318" s="41"/>
      <c r="K318" s="41"/>
      <c r="L318" s="42"/>
      <c r="M318" s="248"/>
      <c r="N318" s="249"/>
      <c r="O318" s="92"/>
      <c r="P318" s="92"/>
      <c r="Q318" s="92"/>
      <c r="R318" s="92"/>
      <c r="S318" s="92"/>
      <c r="T318" s="93"/>
      <c r="U318" s="39"/>
      <c r="V318" s="39"/>
      <c r="W318" s="39"/>
      <c r="X318" s="39"/>
      <c r="Y318" s="39"/>
      <c r="Z318" s="39"/>
      <c r="AA318" s="39"/>
      <c r="AB318" s="39"/>
      <c r="AC318" s="39"/>
      <c r="AD318" s="39"/>
      <c r="AE318" s="39"/>
      <c r="AT318" s="16" t="s">
        <v>143</v>
      </c>
      <c r="AU318" s="16" t="s">
        <v>85</v>
      </c>
    </row>
    <row r="319" s="13" customFormat="1">
      <c r="A319" s="13"/>
      <c r="B319" s="253"/>
      <c r="C319" s="254"/>
      <c r="D319" s="245" t="s">
        <v>219</v>
      </c>
      <c r="E319" s="255" t="s">
        <v>1</v>
      </c>
      <c r="F319" s="256" t="s">
        <v>874</v>
      </c>
      <c r="G319" s="254"/>
      <c r="H319" s="257">
        <v>67.013000000000005</v>
      </c>
      <c r="I319" s="258"/>
      <c r="J319" s="254"/>
      <c r="K319" s="254"/>
      <c r="L319" s="259"/>
      <c r="M319" s="260"/>
      <c r="N319" s="261"/>
      <c r="O319" s="261"/>
      <c r="P319" s="261"/>
      <c r="Q319" s="261"/>
      <c r="R319" s="261"/>
      <c r="S319" s="261"/>
      <c r="T319" s="262"/>
      <c r="U319" s="13"/>
      <c r="V319" s="13"/>
      <c r="W319" s="13"/>
      <c r="X319" s="13"/>
      <c r="Y319" s="13"/>
      <c r="Z319" s="13"/>
      <c r="AA319" s="13"/>
      <c r="AB319" s="13"/>
      <c r="AC319" s="13"/>
      <c r="AD319" s="13"/>
      <c r="AE319" s="13"/>
      <c r="AT319" s="263" t="s">
        <v>219</v>
      </c>
      <c r="AU319" s="263" t="s">
        <v>85</v>
      </c>
      <c r="AV319" s="13" t="s">
        <v>87</v>
      </c>
      <c r="AW319" s="13" t="s">
        <v>32</v>
      </c>
      <c r="AX319" s="13" t="s">
        <v>85</v>
      </c>
      <c r="AY319" s="263" t="s">
        <v>136</v>
      </c>
    </row>
    <row r="320" s="2" customFormat="1" ht="16.5" customHeight="1">
      <c r="A320" s="39"/>
      <c r="B320" s="40"/>
      <c r="C320" s="232" t="s">
        <v>469</v>
      </c>
      <c r="D320" s="232" t="s">
        <v>137</v>
      </c>
      <c r="E320" s="233" t="s">
        <v>463</v>
      </c>
      <c r="F320" s="234" t="s">
        <v>464</v>
      </c>
      <c r="G320" s="235" t="s">
        <v>186</v>
      </c>
      <c r="H320" s="236">
        <v>604.55999999999995</v>
      </c>
      <c r="I320" s="237"/>
      <c r="J320" s="238">
        <f>ROUND(I320*H320,2)</f>
        <v>0</v>
      </c>
      <c r="K320" s="239"/>
      <c r="L320" s="42"/>
      <c r="M320" s="240" t="s">
        <v>1</v>
      </c>
      <c r="N320" s="241" t="s">
        <v>42</v>
      </c>
      <c r="O320" s="92"/>
      <c r="P320" s="242">
        <f>O320*H320</f>
        <v>0</v>
      </c>
      <c r="Q320" s="242">
        <v>0</v>
      </c>
      <c r="R320" s="242">
        <f>Q320*H320</f>
        <v>0</v>
      </c>
      <c r="S320" s="242">
        <v>0</v>
      </c>
      <c r="T320" s="243">
        <f>S320*H320</f>
        <v>0</v>
      </c>
      <c r="U320" s="39"/>
      <c r="V320" s="39"/>
      <c r="W320" s="39"/>
      <c r="X320" s="39"/>
      <c r="Y320" s="39"/>
      <c r="Z320" s="39"/>
      <c r="AA320" s="39"/>
      <c r="AB320" s="39"/>
      <c r="AC320" s="39"/>
      <c r="AD320" s="39"/>
      <c r="AE320" s="39"/>
      <c r="AR320" s="244" t="s">
        <v>201</v>
      </c>
      <c r="AT320" s="244" t="s">
        <v>137</v>
      </c>
      <c r="AU320" s="244" t="s">
        <v>85</v>
      </c>
      <c r="AY320" s="16" t="s">
        <v>136</v>
      </c>
      <c r="BE320" s="144">
        <f>IF(N320="základní",J320,0)</f>
        <v>0</v>
      </c>
      <c r="BF320" s="144">
        <f>IF(N320="snížená",J320,0)</f>
        <v>0</v>
      </c>
      <c r="BG320" s="144">
        <f>IF(N320="zákl. přenesená",J320,0)</f>
        <v>0</v>
      </c>
      <c r="BH320" s="144">
        <f>IF(N320="sníž. přenesená",J320,0)</f>
        <v>0</v>
      </c>
      <c r="BI320" s="144">
        <f>IF(N320="nulová",J320,0)</f>
        <v>0</v>
      </c>
      <c r="BJ320" s="16" t="s">
        <v>85</v>
      </c>
      <c r="BK320" s="144">
        <f>ROUND(I320*H320,2)</f>
        <v>0</v>
      </c>
      <c r="BL320" s="16" t="s">
        <v>201</v>
      </c>
      <c r="BM320" s="244" t="s">
        <v>875</v>
      </c>
    </row>
    <row r="321" s="2" customFormat="1">
      <c r="A321" s="39"/>
      <c r="B321" s="40"/>
      <c r="C321" s="41"/>
      <c r="D321" s="245" t="s">
        <v>143</v>
      </c>
      <c r="E321" s="41"/>
      <c r="F321" s="246" t="s">
        <v>466</v>
      </c>
      <c r="G321" s="41"/>
      <c r="H321" s="41"/>
      <c r="I321" s="247"/>
      <c r="J321" s="41"/>
      <c r="K321" s="41"/>
      <c r="L321" s="42"/>
      <c r="M321" s="248"/>
      <c r="N321" s="249"/>
      <c r="O321" s="92"/>
      <c r="P321" s="92"/>
      <c r="Q321" s="92"/>
      <c r="R321" s="92"/>
      <c r="S321" s="92"/>
      <c r="T321" s="93"/>
      <c r="U321" s="39"/>
      <c r="V321" s="39"/>
      <c r="W321" s="39"/>
      <c r="X321" s="39"/>
      <c r="Y321" s="39"/>
      <c r="Z321" s="39"/>
      <c r="AA321" s="39"/>
      <c r="AB321" s="39"/>
      <c r="AC321" s="39"/>
      <c r="AD321" s="39"/>
      <c r="AE321" s="39"/>
      <c r="AT321" s="16" t="s">
        <v>143</v>
      </c>
      <c r="AU321" s="16" t="s">
        <v>85</v>
      </c>
    </row>
    <row r="322" s="2" customFormat="1">
      <c r="A322" s="39"/>
      <c r="B322" s="40"/>
      <c r="C322" s="41"/>
      <c r="D322" s="250" t="s">
        <v>145</v>
      </c>
      <c r="E322" s="41"/>
      <c r="F322" s="251" t="s">
        <v>467</v>
      </c>
      <c r="G322" s="41"/>
      <c r="H322" s="41"/>
      <c r="I322" s="247"/>
      <c r="J322" s="41"/>
      <c r="K322" s="41"/>
      <c r="L322" s="42"/>
      <c r="M322" s="248"/>
      <c r="N322" s="249"/>
      <c r="O322" s="92"/>
      <c r="P322" s="92"/>
      <c r="Q322" s="92"/>
      <c r="R322" s="92"/>
      <c r="S322" s="92"/>
      <c r="T322" s="93"/>
      <c r="U322" s="39"/>
      <c r="V322" s="39"/>
      <c r="W322" s="39"/>
      <c r="X322" s="39"/>
      <c r="Y322" s="39"/>
      <c r="Z322" s="39"/>
      <c r="AA322" s="39"/>
      <c r="AB322" s="39"/>
      <c r="AC322" s="39"/>
      <c r="AD322" s="39"/>
      <c r="AE322" s="39"/>
      <c r="AT322" s="16" t="s">
        <v>145</v>
      </c>
      <c r="AU322" s="16" t="s">
        <v>85</v>
      </c>
    </row>
    <row r="323" s="2" customFormat="1">
      <c r="A323" s="39"/>
      <c r="B323" s="40"/>
      <c r="C323" s="41"/>
      <c r="D323" s="245" t="s">
        <v>147</v>
      </c>
      <c r="E323" s="41"/>
      <c r="F323" s="252" t="s">
        <v>468</v>
      </c>
      <c r="G323" s="41"/>
      <c r="H323" s="41"/>
      <c r="I323" s="247"/>
      <c r="J323" s="41"/>
      <c r="K323" s="41"/>
      <c r="L323" s="42"/>
      <c r="M323" s="248"/>
      <c r="N323" s="249"/>
      <c r="O323" s="92"/>
      <c r="P323" s="92"/>
      <c r="Q323" s="92"/>
      <c r="R323" s="92"/>
      <c r="S323" s="92"/>
      <c r="T323" s="93"/>
      <c r="U323" s="39"/>
      <c r="V323" s="39"/>
      <c r="W323" s="39"/>
      <c r="X323" s="39"/>
      <c r="Y323" s="39"/>
      <c r="Z323" s="39"/>
      <c r="AA323" s="39"/>
      <c r="AB323" s="39"/>
      <c r="AC323" s="39"/>
      <c r="AD323" s="39"/>
      <c r="AE323" s="39"/>
      <c r="AT323" s="16" t="s">
        <v>147</v>
      </c>
      <c r="AU323" s="16" t="s">
        <v>85</v>
      </c>
    </row>
    <row r="324" s="2" customFormat="1" ht="16.5" customHeight="1">
      <c r="A324" s="39"/>
      <c r="B324" s="40"/>
      <c r="C324" s="232" t="s">
        <v>476</v>
      </c>
      <c r="D324" s="232" t="s">
        <v>137</v>
      </c>
      <c r="E324" s="233" t="s">
        <v>470</v>
      </c>
      <c r="F324" s="234" t="s">
        <v>471</v>
      </c>
      <c r="G324" s="235" t="s">
        <v>171</v>
      </c>
      <c r="H324" s="236">
        <v>6921.54</v>
      </c>
      <c r="I324" s="237"/>
      <c r="J324" s="238">
        <f>ROUND(I324*H324,2)</f>
        <v>0</v>
      </c>
      <c r="K324" s="239"/>
      <c r="L324" s="42"/>
      <c r="M324" s="240" t="s">
        <v>1</v>
      </c>
      <c r="N324" s="241" t="s">
        <v>42</v>
      </c>
      <c r="O324" s="92"/>
      <c r="P324" s="242">
        <f>O324*H324</f>
        <v>0</v>
      </c>
      <c r="Q324" s="242">
        <v>0.0070699999999999999</v>
      </c>
      <c r="R324" s="242">
        <f>Q324*H324</f>
        <v>48.935287799999998</v>
      </c>
      <c r="S324" s="242">
        <v>0</v>
      </c>
      <c r="T324" s="243">
        <f>S324*H324</f>
        <v>0</v>
      </c>
      <c r="U324" s="39"/>
      <c r="V324" s="39"/>
      <c r="W324" s="39"/>
      <c r="X324" s="39"/>
      <c r="Y324" s="39"/>
      <c r="Z324" s="39"/>
      <c r="AA324" s="39"/>
      <c r="AB324" s="39"/>
      <c r="AC324" s="39"/>
      <c r="AD324" s="39"/>
      <c r="AE324" s="39"/>
      <c r="AR324" s="244" t="s">
        <v>201</v>
      </c>
      <c r="AT324" s="244" t="s">
        <v>137</v>
      </c>
      <c r="AU324" s="244" t="s">
        <v>85</v>
      </c>
      <c r="AY324" s="16" t="s">
        <v>136</v>
      </c>
      <c r="BE324" s="144">
        <f>IF(N324="základní",J324,0)</f>
        <v>0</v>
      </c>
      <c r="BF324" s="144">
        <f>IF(N324="snížená",J324,0)</f>
        <v>0</v>
      </c>
      <c r="BG324" s="144">
        <f>IF(N324="zákl. přenesená",J324,0)</f>
        <v>0</v>
      </c>
      <c r="BH324" s="144">
        <f>IF(N324="sníž. přenesená",J324,0)</f>
        <v>0</v>
      </c>
      <c r="BI324" s="144">
        <f>IF(N324="nulová",J324,0)</f>
        <v>0</v>
      </c>
      <c r="BJ324" s="16" t="s">
        <v>85</v>
      </c>
      <c r="BK324" s="144">
        <f>ROUND(I324*H324,2)</f>
        <v>0</v>
      </c>
      <c r="BL324" s="16" t="s">
        <v>201</v>
      </c>
      <c r="BM324" s="244" t="s">
        <v>876</v>
      </c>
    </row>
    <row r="325" s="2" customFormat="1">
      <c r="A325" s="39"/>
      <c r="B325" s="40"/>
      <c r="C325" s="41"/>
      <c r="D325" s="245" t="s">
        <v>143</v>
      </c>
      <c r="E325" s="41"/>
      <c r="F325" s="246" t="s">
        <v>473</v>
      </c>
      <c r="G325" s="41"/>
      <c r="H325" s="41"/>
      <c r="I325" s="247"/>
      <c r="J325" s="41"/>
      <c r="K325" s="41"/>
      <c r="L325" s="42"/>
      <c r="M325" s="248"/>
      <c r="N325" s="249"/>
      <c r="O325" s="92"/>
      <c r="P325" s="92"/>
      <c r="Q325" s="92"/>
      <c r="R325" s="92"/>
      <c r="S325" s="92"/>
      <c r="T325" s="93"/>
      <c r="U325" s="39"/>
      <c r="V325" s="39"/>
      <c r="W325" s="39"/>
      <c r="X325" s="39"/>
      <c r="Y325" s="39"/>
      <c r="Z325" s="39"/>
      <c r="AA325" s="39"/>
      <c r="AB325" s="39"/>
      <c r="AC325" s="39"/>
      <c r="AD325" s="39"/>
      <c r="AE325" s="39"/>
      <c r="AT325" s="16" t="s">
        <v>143</v>
      </c>
      <c r="AU325" s="16" t="s">
        <v>85</v>
      </c>
    </row>
    <row r="326" s="2" customFormat="1">
      <c r="A326" s="39"/>
      <c r="B326" s="40"/>
      <c r="C326" s="41"/>
      <c r="D326" s="250" t="s">
        <v>145</v>
      </c>
      <c r="E326" s="41"/>
      <c r="F326" s="251" t="s">
        <v>474</v>
      </c>
      <c r="G326" s="41"/>
      <c r="H326" s="41"/>
      <c r="I326" s="247"/>
      <c r="J326" s="41"/>
      <c r="K326" s="41"/>
      <c r="L326" s="42"/>
      <c r="M326" s="248"/>
      <c r="N326" s="249"/>
      <c r="O326" s="92"/>
      <c r="P326" s="92"/>
      <c r="Q326" s="92"/>
      <c r="R326" s="92"/>
      <c r="S326" s="92"/>
      <c r="T326" s="93"/>
      <c r="U326" s="39"/>
      <c r="V326" s="39"/>
      <c r="W326" s="39"/>
      <c r="X326" s="39"/>
      <c r="Y326" s="39"/>
      <c r="Z326" s="39"/>
      <c r="AA326" s="39"/>
      <c r="AB326" s="39"/>
      <c r="AC326" s="39"/>
      <c r="AD326" s="39"/>
      <c r="AE326" s="39"/>
      <c r="AT326" s="16" t="s">
        <v>145</v>
      </c>
      <c r="AU326" s="16" t="s">
        <v>85</v>
      </c>
    </row>
    <row r="327" s="2" customFormat="1">
      <c r="A327" s="39"/>
      <c r="B327" s="40"/>
      <c r="C327" s="41"/>
      <c r="D327" s="245" t="s">
        <v>147</v>
      </c>
      <c r="E327" s="41"/>
      <c r="F327" s="252" t="s">
        <v>475</v>
      </c>
      <c r="G327" s="41"/>
      <c r="H327" s="41"/>
      <c r="I327" s="247"/>
      <c r="J327" s="41"/>
      <c r="K327" s="41"/>
      <c r="L327" s="42"/>
      <c r="M327" s="248"/>
      <c r="N327" s="249"/>
      <c r="O327" s="92"/>
      <c r="P327" s="92"/>
      <c r="Q327" s="92"/>
      <c r="R327" s="92"/>
      <c r="S327" s="92"/>
      <c r="T327" s="93"/>
      <c r="U327" s="39"/>
      <c r="V327" s="39"/>
      <c r="W327" s="39"/>
      <c r="X327" s="39"/>
      <c r="Y327" s="39"/>
      <c r="Z327" s="39"/>
      <c r="AA327" s="39"/>
      <c r="AB327" s="39"/>
      <c r="AC327" s="39"/>
      <c r="AD327" s="39"/>
      <c r="AE327" s="39"/>
      <c r="AT327" s="16" t="s">
        <v>147</v>
      </c>
      <c r="AU327" s="16" t="s">
        <v>85</v>
      </c>
    </row>
    <row r="328" s="2" customFormat="1" ht="24.15" customHeight="1">
      <c r="A328" s="39"/>
      <c r="B328" s="40"/>
      <c r="C328" s="232" t="s">
        <v>483</v>
      </c>
      <c r="D328" s="232" t="s">
        <v>137</v>
      </c>
      <c r="E328" s="233" t="s">
        <v>775</v>
      </c>
      <c r="F328" s="234" t="s">
        <v>776</v>
      </c>
      <c r="G328" s="235" t="s">
        <v>171</v>
      </c>
      <c r="H328" s="236">
        <v>824.39999999999998</v>
      </c>
      <c r="I328" s="237"/>
      <c r="J328" s="238">
        <f>ROUND(I328*H328,2)</f>
        <v>0</v>
      </c>
      <c r="K328" s="239"/>
      <c r="L328" s="42"/>
      <c r="M328" s="240" t="s">
        <v>1</v>
      </c>
      <c r="N328" s="241" t="s">
        <v>42</v>
      </c>
      <c r="O328" s="92"/>
      <c r="P328" s="242">
        <f>O328*H328</f>
        <v>0</v>
      </c>
      <c r="Q328" s="242">
        <v>0.098000000000000004</v>
      </c>
      <c r="R328" s="242">
        <f>Q328*H328</f>
        <v>80.791200000000003</v>
      </c>
      <c r="S328" s="242">
        <v>0</v>
      </c>
      <c r="T328" s="243">
        <f>S328*H328</f>
        <v>0</v>
      </c>
      <c r="U328" s="39"/>
      <c r="V328" s="39"/>
      <c r="W328" s="39"/>
      <c r="X328" s="39"/>
      <c r="Y328" s="39"/>
      <c r="Z328" s="39"/>
      <c r="AA328" s="39"/>
      <c r="AB328" s="39"/>
      <c r="AC328" s="39"/>
      <c r="AD328" s="39"/>
      <c r="AE328" s="39"/>
      <c r="AR328" s="244" t="s">
        <v>141</v>
      </c>
      <c r="AT328" s="244" t="s">
        <v>137</v>
      </c>
      <c r="AU328" s="244" t="s">
        <v>85</v>
      </c>
      <c r="AY328" s="16" t="s">
        <v>136</v>
      </c>
      <c r="BE328" s="144">
        <f>IF(N328="základní",J328,0)</f>
        <v>0</v>
      </c>
      <c r="BF328" s="144">
        <f>IF(N328="snížená",J328,0)</f>
        <v>0</v>
      </c>
      <c r="BG328" s="144">
        <f>IF(N328="zákl. přenesená",J328,0)</f>
        <v>0</v>
      </c>
      <c r="BH328" s="144">
        <f>IF(N328="sníž. přenesená",J328,0)</f>
        <v>0</v>
      </c>
      <c r="BI328" s="144">
        <f>IF(N328="nulová",J328,0)</f>
        <v>0</v>
      </c>
      <c r="BJ328" s="16" t="s">
        <v>85</v>
      </c>
      <c r="BK328" s="144">
        <f>ROUND(I328*H328,2)</f>
        <v>0</v>
      </c>
      <c r="BL328" s="16" t="s">
        <v>141</v>
      </c>
      <c r="BM328" s="244" t="s">
        <v>877</v>
      </c>
    </row>
    <row r="329" s="2" customFormat="1">
      <c r="A329" s="39"/>
      <c r="B329" s="40"/>
      <c r="C329" s="41"/>
      <c r="D329" s="245" t="s">
        <v>143</v>
      </c>
      <c r="E329" s="41"/>
      <c r="F329" s="246" t="s">
        <v>778</v>
      </c>
      <c r="G329" s="41"/>
      <c r="H329" s="41"/>
      <c r="I329" s="247"/>
      <c r="J329" s="41"/>
      <c r="K329" s="41"/>
      <c r="L329" s="42"/>
      <c r="M329" s="248"/>
      <c r="N329" s="249"/>
      <c r="O329" s="92"/>
      <c r="P329" s="92"/>
      <c r="Q329" s="92"/>
      <c r="R329" s="92"/>
      <c r="S329" s="92"/>
      <c r="T329" s="93"/>
      <c r="U329" s="39"/>
      <c r="V329" s="39"/>
      <c r="W329" s="39"/>
      <c r="X329" s="39"/>
      <c r="Y329" s="39"/>
      <c r="Z329" s="39"/>
      <c r="AA329" s="39"/>
      <c r="AB329" s="39"/>
      <c r="AC329" s="39"/>
      <c r="AD329" s="39"/>
      <c r="AE329" s="39"/>
      <c r="AT329" s="16" t="s">
        <v>143</v>
      </c>
      <c r="AU329" s="16" t="s">
        <v>85</v>
      </c>
    </row>
    <row r="330" s="2" customFormat="1">
      <c r="A330" s="39"/>
      <c r="B330" s="40"/>
      <c r="C330" s="41"/>
      <c r="D330" s="250" t="s">
        <v>145</v>
      </c>
      <c r="E330" s="41"/>
      <c r="F330" s="251" t="s">
        <v>779</v>
      </c>
      <c r="G330" s="41"/>
      <c r="H330" s="41"/>
      <c r="I330" s="247"/>
      <c r="J330" s="41"/>
      <c r="K330" s="41"/>
      <c r="L330" s="42"/>
      <c r="M330" s="248"/>
      <c r="N330" s="249"/>
      <c r="O330" s="92"/>
      <c r="P330" s="92"/>
      <c r="Q330" s="92"/>
      <c r="R330" s="92"/>
      <c r="S330" s="92"/>
      <c r="T330" s="93"/>
      <c r="U330" s="39"/>
      <c r="V330" s="39"/>
      <c r="W330" s="39"/>
      <c r="X330" s="39"/>
      <c r="Y330" s="39"/>
      <c r="Z330" s="39"/>
      <c r="AA330" s="39"/>
      <c r="AB330" s="39"/>
      <c r="AC330" s="39"/>
      <c r="AD330" s="39"/>
      <c r="AE330" s="39"/>
      <c r="AT330" s="16" t="s">
        <v>145</v>
      </c>
      <c r="AU330" s="16" t="s">
        <v>85</v>
      </c>
    </row>
    <row r="331" s="2" customFormat="1">
      <c r="A331" s="39"/>
      <c r="B331" s="40"/>
      <c r="C331" s="41"/>
      <c r="D331" s="245" t="s">
        <v>147</v>
      </c>
      <c r="E331" s="41"/>
      <c r="F331" s="252" t="s">
        <v>780</v>
      </c>
      <c r="G331" s="41"/>
      <c r="H331" s="41"/>
      <c r="I331" s="247"/>
      <c r="J331" s="41"/>
      <c r="K331" s="41"/>
      <c r="L331" s="42"/>
      <c r="M331" s="248"/>
      <c r="N331" s="249"/>
      <c r="O331" s="92"/>
      <c r="P331" s="92"/>
      <c r="Q331" s="92"/>
      <c r="R331" s="92"/>
      <c r="S331" s="92"/>
      <c r="T331" s="93"/>
      <c r="U331" s="39"/>
      <c r="V331" s="39"/>
      <c r="W331" s="39"/>
      <c r="X331" s="39"/>
      <c r="Y331" s="39"/>
      <c r="Z331" s="39"/>
      <c r="AA331" s="39"/>
      <c r="AB331" s="39"/>
      <c r="AC331" s="39"/>
      <c r="AD331" s="39"/>
      <c r="AE331" s="39"/>
      <c r="AT331" s="16" t="s">
        <v>147</v>
      </c>
      <c r="AU331" s="16" t="s">
        <v>85</v>
      </c>
    </row>
    <row r="332" s="2" customFormat="1" ht="24.15" customHeight="1">
      <c r="A332" s="39"/>
      <c r="B332" s="40"/>
      <c r="C332" s="264" t="s">
        <v>489</v>
      </c>
      <c r="D332" s="264" t="s">
        <v>278</v>
      </c>
      <c r="E332" s="265" t="s">
        <v>781</v>
      </c>
      <c r="F332" s="266" t="s">
        <v>782</v>
      </c>
      <c r="G332" s="267" t="s">
        <v>140</v>
      </c>
      <c r="H332" s="268">
        <v>3435</v>
      </c>
      <c r="I332" s="269"/>
      <c r="J332" s="270">
        <f>ROUND(I332*H332,2)</f>
        <v>0</v>
      </c>
      <c r="K332" s="271"/>
      <c r="L332" s="272"/>
      <c r="M332" s="273" t="s">
        <v>1</v>
      </c>
      <c r="N332" s="274" t="s">
        <v>42</v>
      </c>
      <c r="O332" s="92"/>
      <c r="P332" s="242">
        <f>O332*H332</f>
        <v>0</v>
      </c>
      <c r="Q332" s="242">
        <v>0.032399999999999998</v>
      </c>
      <c r="R332" s="242">
        <f>Q332*H332</f>
        <v>111.294</v>
      </c>
      <c r="S332" s="242">
        <v>0</v>
      </c>
      <c r="T332" s="243">
        <f>S332*H332</f>
        <v>0</v>
      </c>
      <c r="U332" s="39"/>
      <c r="V332" s="39"/>
      <c r="W332" s="39"/>
      <c r="X332" s="39"/>
      <c r="Y332" s="39"/>
      <c r="Z332" s="39"/>
      <c r="AA332" s="39"/>
      <c r="AB332" s="39"/>
      <c r="AC332" s="39"/>
      <c r="AD332" s="39"/>
      <c r="AE332" s="39"/>
      <c r="AR332" s="244" t="s">
        <v>191</v>
      </c>
      <c r="AT332" s="244" t="s">
        <v>278</v>
      </c>
      <c r="AU332" s="244" t="s">
        <v>85</v>
      </c>
      <c r="AY332" s="16" t="s">
        <v>136</v>
      </c>
      <c r="BE332" s="144">
        <f>IF(N332="základní",J332,0)</f>
        <v>0</v>
      </c>
      <c r="BF332" s="144">
        <f>IF(N332="snížená",J332,0)</f>
        <v>0</v>
      </c>
      <c r="BG332" s="144">
        <f>IF(N332="zákl. přenesená",J332,0)</f>
        <v>0</v>
      </c>
      <c r="BH332" s="144">
        <f>IF(N332="sníž. přenesená",J332,0)</f>
        <v>0</v>
      </c>
      <c r="BI332" s="144">
        <f>IF(N332="nulová",J332,0)</f>
        <v>0</v>
      </c>
      <c r="BJ332" s="16" t="s">
        <v>85</v>
      </c>
      <c r="BK332" s="144">
        <f>ROUND(I332*H332,2)</f>
        <v>0</v>
      </c>
      <c r="BL332" s="16" t="s">
        <v>141</v>
      </c>
      <c r="BM332" s="244" t="s">
        <v>878</v>
      </c>
    </row>
    <row r="333" s="2" customFormat="1">
      <c r="A333" s="39"/>
      <c r="B333" s="40"/>
      <c r="C333" s="41"/>
      <c r="D333" s="245" t="s">
        <v>143</v>
      </c>
      <c r="E333" s="41"/>
      <c r="F333" s="246" t="s">
        <v>782</v>
      </c>
      <c r="G333" s="41"/>
      <c r="H333" s="41"/>
      <c r="I333" s="247"/>
      <c r="J333" s="41"/>
      <c r="K333" s="41"/>
      <c r="L333" s="42"/>
      <c r="M333" s="248"/>
      <c r="N333" s="249"/>
      <c r="O333" s="92"/>
      <c r="P333" s="92"/>
      <c r="Q333" s="92"/>
      <c r="R333" s="92"/>
      <c r="S333" s="92"/>
      <c r="T333" s="93"/>
      <c r="U333" s="39"/>
      <c r="V333" s="39"/>
      <c r="W333" s="39"/>
      <c r="X333" s="39"/>
      <c r="Y333" s="39"/>
      <c r="Z333" s="39"/>
      <c r="AA333" s="39"/>
      <c r="AB333" s="39"/>
      <c r="AC333" s="39"/>
      <c r="AD333" s="39"/>
      <c r="AE333" s="39"/>
      <c r="AT333" s="16" t="s">
        <v>143</v>
      </c>
      <c r="AU333" s="16" t="s">
        <v>85</v>
      </c>
    </row>
    <row r="334" s="2" customFormat="1" ht="33" customHeight="1">
      <c r="A334" s="39"/>
      <c r="B334" s="40"/>
      <c r="C334" s="232" t="s">
        <v>493</v>
      </c>
      <c r="D334" s="232" t="s">
        <v>137</v>
      </c>
      <c r="E334" s="233" t="s">
        <v>784</v>
      </c>
      <c r="F334" s="234" t="s">
        <v>785</v>
      </c>
      <c r="G334" s="235" t="s">
        <v>171</v>
      </c>
      <c r="H334" s="236">
        <v>12.369999999999999</v>
      </c>
      <c r="I334" s="237"/>
      <c r="J334" s="238">
        <f>ROUND(I334*H334,2)</f>
        <v>0</v>
      </c>
      <c r="K334" s="239"/>
      <c r="L334" s="42"/>
      <c r="M334" s="240" t="s">
        <v>1</v>
      </c>
      <c r="N334" s="241" t="s">
        <v>42</v>
      </c>
      <c r="O334" s="92"/>
      <c r="P334" s="242">
        <f>O334*H334</f>
        <v>0</v>
      </c>
      <c r="Q334" s="242">
        <v>0.14610000000000001</v>
      </c>
      <c r="R334" s="242">
        <f>Q334*H334</f>
        <v>1.8072569999999999</v>
      </c>
      <c r="S334" s="242">
        <v>0</v>
      </c>
      <c r="T334" s="243">
        <f>S334*H334</f>
        <v>0</v>
      </c>
      <c r="U334" s="39"/>
      <c r="V334" s="39"/>
      <c r="W334" s="39"/>
      <c r="X334" s="39"/>
      <c r="Y334" s="39"/>
      <c r="Z334" s="39"/>
      <c r="AA334" s="39"/>
      <c r="AB334" s="39"/>
      <c r="AC334" s="39"/>
      <c r="AD334" s="39"/>
      <c r="AE334" s="39"/>
      <c r="AR334" s="244" t="s">
        <v>141</v>
      </c>
      <c r="AT334" s="244" t="s">
        <v>137</v>
      </c>
      <c r="AU334" s="244" t="s">
        <v>85</v>
      </c>
      <c r="AY334" s="16" t="s">
        <v>136</v>
      </c>
      <c r="BE334" s="144">
        <f>IF(N334="základní",J334,0)</f>
        <v>0</v>
      </c>
      <c r="BF334" s="144">
        <f>IF(N334="snížená",J334,0)</f>
        <v>0</v>
      </c>
      <c r="BG334" s="144">
        <f>IF(N334="zákl. přenesená",J334,0)</f>
        <v>0</v>
      </c>
      <c r="BH334" s="144">
        <f>IF(N334="sníž. přenesená",J334,0)</f>
        <v>0</v>
      </c>
      <c r="BI334" s="144">
        <f>IF(N334="nulová",J334,0)</f>
        <v>0</v>
      </c>
      <c r="BJ334" s="16" t="s">
        <v>85</v>
      </c>
      <c r="BK334" s="144">
        <f>ROUND(I334*H334,2)</f>
        <v>0</v>
      </c>
      <c r="BL334" s="16" t="s">
        <v>141</v>
      </c>
      <c r="BM334" s="244" t="s">
        <v>879</v>
      </c>
    </row>
    <row r="335" s="2" customFormat="1">
      <c r="A335" s="39"/>
      <c r="B335" s="40"/>
      <c r="C335" s="41"/>
      <c r="D335" s="245" t="s">
        <v>143</v>
      </c>
      <c r="E335" s="41"/>
      <c r="F335" s="246" t="s">
        <v>787</v>
      </c>
      <c r="G335" s="41"/>
      <c r="H335" s="41"/>
      <c r="I335" s="247"/>
      <c r="J335" s="41"/>
      <c r="K335" s="41"/>
      <c r="L335" s="42"/>
      <c r="M335" s="248"/>
      <c r="N335" s="249"/>
      <c r="O335" s="92"/>
      <c r="P335" s="92"/>
      <c r="Q335" s="92"/>
      <c r="R335" s="92"/>
      <c r="S335" s="92"/>
      <c r="T335" s="93"/>
      <c r="U335" s="39"/>
      <c r="V335" s="39"/>
      <c r="W335" s="39"/>
      <c r="X335" s="39"/>
      <c r="Y335" s="39"/>
      <c r="Z335" s="39"/>
      <c r="AA335" s="39"/>
      <c r="AB335" s="39"/>
      <c r="AC335" s="39"/>
      <c r="AD335" s="39"/>
      <c r="AE335" s="39"/>
      <c r="AT335" s="16" t="s">
        <v>143</v>
      </c>
      <c r="AU335" s="16" t="s">
        <v>85</v>
      </c>
    </row>
    <row r="336" s="2" customFormat="1">
      <c r="A336" s="39"/>
      <c r="B336" s="40"/>
      <c r="C336" s="41"/>
      <c r="D336" s="250" t="s">
        <v>145</v>
      </c>
      <c r="E336" s="41"/>
      <c r="F336" s="251" t="s">
        <v>788</v>
      </c>
      <c r="G336" s="41"/>
      <c r="H336" s="41"/>
      <c r="I336" s="247"/>
      <c r="J336" s="41"/>
      <c r="K336" s="41"/>
      <c r="L336" s="42"/>
      <c r="M336" s="248"/>
      <c r="N336" s="249"/>
      <c r="O336" s="92"/>
      <c r="P336" s="92"/>
      <c r="Q336" s="92"/>
      <c r="R336" s="92"/>
      <c r="S336" s="92"/>
      <c r="T336" s="93"/>
      <c r="U336" s="39"/>
      <c r="V336" s="39"/>
      <c r="W336" s="39"/>
      <c r="X336" s="39"/>
      <c r="Y336" s="39"/>
      <c r="Z336" s="39"/>
      <c r="AA336" s="39"/>
      <c r="AB336" s="39"/>
      <c r="AC336" s="39"/>
      <c r="AD336" s="39"/>
      <c r="AE336" s="39"/>
      <c r="AT336" s="16" t="s">
        <v>145</v>
      </c>
      <c r="AU336" s="16" t="s">
        <v>85</v>
      </c>
    </row>
    <row r="337" s="2" customFormat="1">
      <c r="A337" s="39"/>
      <c r="B337" s="40"/>
      <c r="C337" s="41"/>
      <c r="D337" s="245" t="s">
        <v>147</v>
      </c>
      <c r="E337" s="41"/>
      <c r="F337" s="252" t="s">
        <v>789</v>
      </c>
      <c r="G337" s="41"/>
      <c r="H337" s="41"/>
      <c r="I337" s="247"/>
      <c r="J337" s="41"/>
      <c r="K337" s="41"/>
      <c r="L337" s="42"/>
      <c r="M337" s="248"/>
      <c r="N337" s="249"/>
      <c r="O337" s="92"/>
      <c r="P337" s="92"/>
      <c r="Q337" s="92"/>
      <c r="R337" s="92"/>
      <c r="S337" s="92"/>
      <c r="T337" s="93"/>
      <c r="U337" s="39"/>
      <c r="V337" s="39"/>
      <c r="W337" s="39"/>
      <c r="X337" s="39"/>
      <c r="Y337" s="39"/>
      <c r="Z337" s="39"/>
      <c r="AA337" s="39"/>
      <c r="AB337" s="39"/>
      <c r="AC337" s="39"/>
      <c r="AD337" s="39"/>
      <c r="AE337" s="39"/>
      <c r="AT337" s="16" t="s">
        <v>147</v>
      </c>
      <c r="AU337" s="16" t="s">
        <v>85</v>
      </c>
    </row>
    <row r="338" s="2" customFormat="1" ht="24.15" customHeight="1">
      <c r="A338" s="39"/>
      <c r="B338" s="40"/>
      <c r="C338" s="264" t="s">
        <v>497</v>
      </c>
      <c r="D338" s="264" t="s">
        <v>278</v>
      </c>
      <c r="E338" s="265" t="s">
        <v>791</v>
      </c>
      <c r="F338" s="266" t="s">
        <v>792</v>
      </c>
      <c r="G338" s="267" t="s">
        <v>140</v>
      </c>
      <c r="H338" s="268">
        <v>99</v>
      </c>
      <c r="I338" s="269"/>
      <c r="J338" s="270">
        <f>ROUND(I338*H338,2)</f>
        <v>0</v>
      </c>
      <c r="K338" s="271"/>
      <c r="L338" s="272"/>
      <c r="M338" s="273" t="s">
        <v>1</v>
      </c>
      <c r="N338" s="274" t="s">
        <v>42</v>
      </c>
      <c r="O338" s="92"/>
      <c r="P338" s="242">
        <f>O338*H338</f>
        <v>0</v>
      </c>
      <c r="Q338" s="242">
        <v>0.028000000000000001</v>
      </c>
      <c r="R338" s="242">
        <f>Q338*H338</f>
        <v>2.7720000000000002</v>
      </c>
      <c r="S338" s="242">
        <v>0</v>
      </c>
      <c r="T338" s="243">
        <f>S338*H338</f>
        <v>0</v>
      </c>
      <c r="U338" s="39"/>
      <c r="V338" s="39"/>
      <c r="W338" s="39"/>
      <c r="X338" s="39"/>
      <c r="Y338" s="39"/>
      <c r="Z338" s="39"/>
      <c r="AA338" s="39"/>
      <c r="AB338" s="39"/>
      <c r="AC338" s="39"/>
      <c r="AD338" s="39"/>
      <c r="AE338" s="39"/>
      <c r="AR338" s="244" t="s">
        <v>201</v>
      </c>
      <c r="AT338" s="244" t="s">
        <v>278</v>
      </c>
      <c r="AU338" s="244" t="s">
        <v>85</v>
      </c>
      <c r="AY338" s="16" t="s">
        <v>136</v>
      </c>
      <c r="BE338" s="144">
        <f>IF(N338="základní",J338,0)</f>
        <v>0</v>
      </c>
      <c r="BF338" s="144">
        <f>IF(N338="snížená",J338,0)</f>
        <v>0</v>
      </c>
      <c r="BG338" s="144">
        <f>IF(N338="zákl. přenesená",J338,0)</f>
        <v>0</v>
      </c>
      <c r="BH338" s="144">
        <f>IF(N338="sníž. přenesená",J338,0)</f>
        <v>0</v>
      </c>
      <c r="BI338" s="144">
        <f>IF(N338="nulová",J338,0)</f>
        <v>0</v>
      </c>
      <c r="BJ338" s="16" t="s">
        <v>85</v>
      </c>
      <c r="BK338" s="144">
        <f>ROUND(I338*H338,2)</f>
        <v>0</v>
      </c>
      <c r="BL338" s="16" t="s">
        <v>201</v>
      </c>
      <c r="BM338" s="244" t="s">
        <v>880</v>
      </c>
    </row>
    <row r="339" s="2" customFormat="1">
      <c r="A339" s="39"/>
      <c r="B339" s="40"/>
      <c r="C339" s="41"/>
      <c r="D339" s="245" t="s">
        <v>143</v>
      </c>
      <c r="E339" s="41"/>
      <c r="F339" s="246" t="s">
        <v>792</v>
      </c>
      <c r="G339" s="41"/>
      <c r="H339" s="41"/>
      <c r="I339" s="247"/>
      <c r="J339" s="41"/>
      <c r="K339" s="41"/>
      <c r="L339" s="42"/>
      <c r="M339" s="248"/>
      <c r="N339" s="249"/>
      <c r="O339" s="92"/>
      <c r="P339" s="92"/>
      <c r="Q339" s="92"/>
      <c r="R339" s="92"/>
      <c r="S339" s="92"/>
      <c r="T339" s="93"/>
      <c r="U339" s="39"/>
      <c r="V339" s="39"/>
      <c r="W339" s="39"/>
      <c r="X339" s="39"/>
      <c r="Y339" s="39"/>
      <c r="Z339" s="39"/>
      <c r="AA339" s="39"/>
      <c r="AB339" s="39"/>
      <c r="AC339" s="39"/>
      <c r="AD339" s="39"/>
      <c r="AE339" s="39"/>
      <c r="AT339" s="16" t="s">
        <v>143</v>
      </c>
      <c r="AU339" s="16" t="s">
        <v>85</v>
      </c>
    </row>
    <row r="340" s="2" customFormat="1" ht="21.75" customHeight="1">
      <c r="A340" s="39"/>
      <c r="B340" s="40"/>
      <c r="C340" s="232" t="s">
        <v>501</v>
      </c>
      <c r="D340" s="232" t="s">
        <v>137</v>
      </c>
      <c r="E340" s="233" t="s">
        <v>456</v>
      </c>
      <c r="F340" s="234" t="s">
        <v>457</v>
      </c>
      <c r="G340" s="235" t="s">
        <v>432</v>
      </c>
      <c r="H340" s="236">
        <v>10.5</v>
      </c>
      <c r="I340" s="237"/>
      <c r="J340" s="238">
        <f>ROUND(I340*H340,2)</f>
        <v>0</v>
      </c>
      <c r="K340" s="239"/>
      <c r="L340" s="42"/>
      <c r="M340" s="240" t="s">
        <v>1</v>
      </c>
      <c r="N340" s="241" t="s">
        <v>42</v>
      </c>
      <c r="O340" s="92"/>
      <c r="P340" s="242">
        <f>O340*H340</f>
        <v>0</v>
      </c>
      <c r="Q340" s="242">
        <v>0.0035999999999999999</v>
      </c>
      <c r="R340" s="242">
        <f>Q340*H340</f>
        <v>0.0378</v>
      </c>
      <c r="S340" s="242">
        <v>0</v>
      </c>
      <c r="T340" s="243">
        <f>S340*H340</f>
        <v>0</v>
      </c>
      <c r="U340" s="39"/>
      <c r="V340" s="39"/>
      <c r="W340" s="39"/>
      <c r="X340" s="39"/>
      <c r="Y340" s="39"/>
      <c r="Z340" s="39"/>
      <c r="AA340" s="39"/>
      <c r="AB340" s="39"/>
      <c r="AC340" s="39"/>
      <c r="AD340" s="39"/>
      <c r="AE340" s="39"/>
      <c r="AR340" s="244" t="s">
        <v>141</v>
      </c>
      <c r="AT340" s="244" t="s">
        <v>137</v>
      </c>
      <c r="AU340" s="244" t="s">
        <v>85</v>
      </c>
      <c r="AY340" s="16" t="s">
        <v>136</v>
      </c>
      <c r="BE340" s="144">
        <f>IF(N340="základní",J340,0)</f>
        <v>0</v>
      </c>
      <c r="BF340" s="144">
        <f>IF(N340="snížená",J340,0)</f>
        <v>0</v>
      </c>
      <c r="BG340" s="144">
        <f>IF(N340="zákl. přenesená",J340,0)</f>
        <v>0</v>
      </c>
      <c r="BH340" s="144">
        <f>IF(N340="sníž. přenesená",J340,0)</f>
        <v>0</v>
      </c>
      <c r="BI340" s="144">
        <f>IF(N340="nulová",J340,0)</f>
        <v>0</v>
      </c>
      <c r="BJ340" s="16" t="s">
        <v>85</v>
      </c>
      <c r="BK340" s="144">
        <f>ROUND(I340*H340,2)</f>
        <v>0</v>
      </c>
      <c r="BL340" s="16" t="s">
        <v>141</v>
      </c>
      <c r="BM340" s="244" t="s">
        <v>881</v>
      </c>
    </row>
    <row r="341" s="2" customFormat="1">
      <c r="A341" s="39"/>
      <c r="B341" s="40"/>
      <c r="C341" s="41"/>
      <c r="D341" s="245" t="s">
        <v>143</v>
      </c>
      <c r="E341" s="41"/>
      <c r="F341" s="246" t="s">
        <v>459</v>
      </c>
      <c r="G341" s="41"/>
      <c r="H341" s="41"/>
      <c r="I341" s="247"/>
      <c r="J341" s="41"/>
      <c r="K341" s="41"/>
      <c r="L341" s="42"/>
      <c r="M341" s="248"/>
      <c r="N341" s="249"/>
      <c r="O341" s="92"/>
      <c r="P341" s="92"/>
      <c r="Q341" s="92"/>
      <c r="R341" s="92"/>
      <c r="S341" s="92"/>
      <c r="T341" s="93"/>
      <c r="U341" s="39"/>
      <c r="V341" s="39"/>
      <c r="W341" s="39"/>
      <c r="X341" s="39"/>
      <c r="Y341" s="39"/>
      <c r="Z341" s="39"/>
      <c r="AA341" s="39"/>
      <c r="AB341" s="39"/>
      <c r="AC341" s="39"/>
      <c r="AD341" s="39"/>
      <c r="AE341" s="39"/>
      <c r="AT341" s="16" t="s">
        <v>143</v>
      </c>
      <c r="AU341" s="16" t="s">
        <v>85</v>
      </c>
    </row>
    <row r="342" s="2" customFormat="1">
      <c r="A342" s="39"/>
      <c r="B342" s="40"/>
      <c r="C342" s="41"/>
      <c r="D342" s="250" t="s">
        <v>145</v>
      </c>
      <c r="E342" s="41"/>
      <c r="F342" s="251" t="s">
        <v>460</v>
      </c>
      <c r="G342" s="41"/>
      <c r="H342" s="41"/>
      <c r="I342" s="247"/>
      <c r="J342" s="41"/>
      <c r="K342" s="41"/>
      <c r="L342" s="42"/>
      <c r="M342" s="248"/>
      <c r="N342" s="249"/>
      <c r="O342" s="92"/>
      <c r="P342" s="92"/>
      <c r="Q342" s="92"/>
      <c r="R342" s="92"/>
      <c r="S342" s="92"/>
      <c r="T342" s="93"/>
      <c r="U342" s="39"/>
      <c r="V342" s="39"/>
      <c r="W342" s="39"/>
      <c r="X342" s="39"/>
      <c r="Y342" s="39"/>
      <c r="Z342" s="39"/>
      <c r="AA342" s="39"/>
      <c r="AB342" s="39"/>
      <c r="AC342" s="39"/>
      <c r="AD342" s="39"/>
      <c r="AE342" s="39"/>
      <c r="AT342" s="16" t="s">
        <v>145</v>
      </c>
      <c r="AU342" s="16" t="s">
        <v>85</v>
      </c>
    </row>
    <row r="343" s="2" customFormat="1">
      <c r="A343" s="39"/>
      <c r="B343" s="40"/>
      <c r="C343" s="41"/>
      <c r="D343" s="245" t="s">
        <v>147</v>
      </c>
      <c r="E343" s="41"/>
      <c r="F343" s="252" t="s">
        <v>461</v>
      </c>
      <c r="G343" s="41"/>
      <c r="H343" s="41"/>
      <c r="I343" s="247"/>
      <c r="J343" s="41"/>
      <c r="K343" s="41"/>
      <c r="L343" s="42"/>
      <c r="M343" s="248"/>
      <c r="N343" s="249"/>
      <c r="O343" s="92"/>
      <c r="P343" s="92"/>
      <c r="Q343" s="92"/>
      <c r="R343" s="92"/>
      <c r="S343" s="92"/>
      <c r="T343" s="93"/>
      <c r="U343" s="39"/>
      <c r="V343" s="39"/>
      <c r="W343" s="39"/>
      <c r="X343" s="39"/>
      <c r="Y343" s="39"/>
      <c r="Z343" s="39"/>
      <c r="AA343" s="39"/>
      <c r="AB343" s="39"/>
      <c r="AC343" s="39"/>
      <c r="AD343" s="39"/>
      <c r="AE343" s="39"/>
      <c r="AT343" s="16" t="s">
        <v>147</v>
      </c>
      <c r="AU343" s="16" t="s">
        <v>85</v>
      </c>
    </row>
    <row r="344" s="2" customFormat="1" ht="16.5" customHeight="1">
      <c r="A344" s="39"/>
      <c r="B344" s="40"/>
      <c r="C344" s="264" t="s">
        <v>507</v>
      </c>
      <c r="D344" s="264" t="s">
        <v>278</v>
      </c>
      <c r="E344" s="265" t="s">
        <v>882</v>
      </c>
      <c r="F344" s="266" t="s">
        <v>883</v>
      </c>
      <c r="G344" s="267" t="s">
        <v>432</v>
      </c>
      <c r="H344" s="268">
        <v>43</v>
      </c>
      <c r="I344" s="269"/>
      <c r="J344" s="270">
        <f>ROUND(I344*H344,2)</f>
        <v>0</v>
      </c>
      <c r="K344" s="271"/>
      <c r="L344" s="272"/>
      <c r="M344" s="273" t="s">
        <v>1</v>
      </c>
      <c r="N344" s="274" t="s">
        <v>42</v>
      </c>
      <c r="O344" s="92"/>
      <c r="P344" s="242">
        <f>O344*H344</f>
        <v>0</v>
      </c>
      <c r="Q344" s="242">
        <v>0.055</v>
      </c>
      <c r="R344" s="242">
        <f>Q344*H344</f>
        <v>2.3650000000000002</v>
      </c>
      <c r="S344" s="242">
        <v>0</v>
      </c>
      <c r="T344" s="243">
        <f>S344*H344</f>
        <v>0</v>
      </c>
      <c r="U344" s="39"/>
      <c r="V344" s="39"/>
      <c r="W344" s="39"/>
      <c r="X344" s="39"/>
      <c r="Y344" s="39"/>
      <c r="Z344" s="39"/>
      <c r="AA344" s="39"/>
      <c r="AB344" s="39"/>
      <c r="AC344" s="39"/>
      <c r="AD344" s="39"/>
      <c r="AE344" s="39"/>
      <c r="AR344" s="244" t="s">
        <v>191</v>
      </c>
      <c r="AT344" s="244" t="s">
        <v>278</v>
      </c>
      <c r="AU344" s="244" t="s">
        <v>85</v>
      </c>
      <c r="AY344" s="16" t="s">
        <v>136</v>
      </c>
      <c r="BE344" s="144">
        <f>IF(N344="základní",J344,0)</f>
        <v>0</v>
      </c>
      <c r="BF344" s="144">
        <f>IF(N344="snížená",J344,0)</f>
        <v>0</v>
      </c>
      <c r="BG344" s="144">
        <f>IF(N344="zákl. přenesená",J344,0)</f>
        <v>0</v>
      </c>
      <c r="BH344" s="144">
        <f>IF(N344="sníž. přenesená",J344,0)</f>
        <v>0</v>
      </c>
      <c r="BI344" s="144">
        <f>IF(N344="nulová",J344,0)</f>
        <v>0</v>
      </c>
      <c r="BJ344" s="16" t="s">
        <v>85</v>
      </c>
      <c r="BK344" s="144">
        <f>ROUND(I344*H344,2)</f>
        <v>0</v>
      </c>
      <c r="BL344" s="16" t="s">
        <v>141</v>
      </c>
      <c r="BM344" s="244" t="s">
        <v>884</v>
      </c>
    </row>
    <row r="345" s="2" customFormat="1">
      <c r="A345" s="39"/>
      <c r="B345" s="40"/>
      <c r="C345" s="41"/>
      <c r="D345" s="245" t="s">
        <v>143</v>
      </c>
      <c r="E345" s="41"/>
      <c r="F345" s="246" t="s">
        <v>883</v>
      </c>
      <c r="G345" s="41"/>
      <c r="H345" s="41"/>
      <c r="I345" s="247"/>
      <c r="J345" s="41"/>
      <c r="K345" s="41"/>
      <c r="L345" s="42"/>
      <c r="M345" s="248"/>
      <c r="N345" s="249"/>
      <c r="O345" s="92"/>
      <c r="P345" s="92"/>
      <c r="Q345" s="92"/>
      <c r="R345" s="92"/>
      <c r="S345" s="92"/>
      <c r="T345" s="93"/>
      <c r="U345" s="39"/>
      <c r="V345" s="39"/>
      <c r="W345" s="39"/>
      <c r="X345" s="39"/>
      <c r="Y345" s="39"/>
      <c r="Z345" s="39"/>
      <c r="AA345" s="39"/>
      <c r="AB345" s="39"/>
      <c r="AC345" s="39"/>
      <c r="AD345" s="39"/>
      <c r="AE345" s="39"/>
      <c r="AT345" s="16" t="s">
        <v>143</v>
      </c>
      <c r="AU345" s="16" t="s">
        <v>85</v>
      </c>
    </row>
    <row r="346" s="2" customFormat="1" ht="33" customHeight="1">
      <c r="A346" s="39"/>
      <c r="B346" s="40"/>
      <c r="C346" s="232" t="s">
        <v>514</v>
      </c>
      <c r="D346" s="232" t="s">
        <v>137</v>
      </c>
      <c r="E346" s="233" t="s">
        <v>435</v>
      </c>
      <c r="F346" s="234" t="s">
        <v>436</v>
      </c>
      <c r="G346" s="235" t="s">
        <v>432</v>
      </c>
      <c r="H346" s="236">
        <v>43</v>
      </c>
      <c r="I346" s="237"/>
      <c r="J346" s="238">
        <f>ROUND(I346*H346,2)</f>
        <v>0</v>
      </c>
      <c r="K346" s="239"/>
      <c r="L346" s="42"/>
      <c r="M346" s="240" t="s">
        <v>1</v>
      </c>
      <c r="N346" s="241" t="s">
        <v>42</v>
      </c>
      <c r="O346" s="92"/>
      <c r="P346" s="242">
        <f>O346*H346</f>
        <v>0</v>
      </c>
      <c r="Q346" s="242">
        <v>0.1295</v>
      </c>
      <c r="R346" s="242">
        <f>Q346*H346</f>
        <v>5.5685000000000002</v>
      </c>
      <c r="S346" s="242">
        <v>0</v>
      </c>
      <c r="T346" s="243">
        <f>S346*H346</f>
        <v>0</v>
      </c>
      <c r="U346" s="39"/>
      <c r="V346" s="39"/>
      <c r="W346" s="39"/>
      <c r="X346" s="39"/>
      <c r="Y346" s="39"/>
      <c r="Z346" s="39"/>
      <c r="AA346" s="39"/>
      <c r="AB346" s="39"/>
      <c r="AC346" s="39"/>
      <c r="AD346" s="39"/>
      <c r="AE346" s="39"/>
      <c r="AR346" s="244" t="s">
        <v>141</v>
      </c>
      <c r="AT346" s="244" t="s">
        <v>137</v>
      </c>
      <c r="AU346" s="244" t="s">
        <v>85</v>
      </c>
      <c r="AY346" s="16" t="s">
        <v>136</v>
      </c>
      <c r="BE346" s="144">
        <f>IF(N346="základní",J346,0)</f>
        <v>0</v>
      </c>
      <c r="BF346" s="144">
        <f>IF(N346="snížená",J346,0)</f>
        <v>0</v>
      </c>
      <c r="BG346" s="144">
        <f>IF(N346="zákl. přenesená",J346,0)</f>
        <v>0</v>
      </c>
      <c r="BH346" s="144">
        <f>IF(N346="sníž. přenesená",J346,0)</f>
        <v>0</v>
      </c>
      <c r="BI346" s="144">
        <f>IF(N346="nulová",J346,0)</f>
        <v>0</v>
      </c>
      <c r="BJ346" s="16" t="s">
        <v>85</v>
      </c>
      <c r="BK346" s="144">
        <f>ROUND(I346*H346,2)</f>
        <v>0</v>
      </c>
      <c r="BL346" s="16" t="s">
        <v>141</v>
      </c>
      <c r="BM346" s="244" t="s">
        <v>885</v>
      </c>
    </row>
    <row r="347" s="2" customFormat="1">
      <c r="A347" s="39"/>
      <c r="B347" s="40"/>
      <c r="C347" s="41"/>
      <c r="D347" s="245" t="s">
        <v>143</v>
      </c>
      <c r="E347" s="41"/>
      <c r="F347" s="246" t="s">
        <v>438</v>
      </c>
      <c r="G347" s="41"/>
      <c r="H347" s="41"/>
      <c r="I347" s="247"/>
      <c r="J347" s="41"/>
      <c r="K347" s="41"/>
      <c r="L347" s="42"/>
      <c r="M347" s="248"/>
      <c r="N347" s="249"/>
      <c r="O347" s="92"/>
      <c r="P347" s="92"/>
      <c r="Q347" s="92"/>
      <c r="R347" s="92"/>
      <c r="S347" s="92"/>
      <c r="T347" s="93"/>
      <c r="U347" s="39"/>
      <c r="V347" s="39"/>
      <c r="W347" s="39"/>
      <c r="X347" s="39"/>
      <c r="Y347" s="39"/>
      <c r="Z347" s="39"/>
      <c r="AA347" s="39"/>
      <c r="AB347" s="39"/>
      <c r="AC347" s="39"/>
      <c r="AD347" s="39"/>
      <c r="AE347" s="39"/>
      <c r="AT347" s="16" t="s">
        <v>143</v>
      </c>
      <c r="AU347" s="16" t="s">
        <v>85</v>
      </c>
    </row>
    <row r="348" s="2" customFormat="1">
      <c r="A348" s="39"/>
      <c r="B348" s="40"/>
      <c r="C348" s="41"/>
      <c r="D348" s="250" t="s">
        <v>145</v>
      </c>
      <c r="E348" s="41"/>
      <c r="F348" s="251" t="s">
        <v>439</v>
      </c>
      <c r="G348" s="41"/>
      <c r="H348" s="41"/>
      <c r="I348" s="247"/>
      <c r="J348" s="41"/>
      <c r="K348" s="41"/>
      <c r="L348" s="42"/>
      <c r="M348" s="248"/>
      <c r="N348" s="249"/>
      <c r="O348" s="92"/>
      <c r="P348" s="92"/>
      <c r="Q348" s="92"/>
      <c r="R348" s="92"/>
      <c r="S348" s="92"/>
      <c r="T348" s="93"/>
      <c r="U348" s="39"/>
      <c r="V348" s="39"/>
      <c r="W348" s="39"/>
      <c r="X348" s="39"/>
      <c r="Y348" s="39"/>
      <c r="Z348" s="39"/>
      <c r="AA348" s="39"/>
      <c r="AB348" s="39"/>
      <c r="AC348" s="39"/>
      <c r="AD348" s="39"/>
      <c r="AE348" s="39"/>
      <c r="AT348" s="16" t="s">
        <v>145</v>
      </c>
      <c r="AU348" s="16" t="s">
        <v>85</v>
      </c>
    </row>
    <row r="349" s="2" customFormat="1">
      <c r="A349" s="39"/>
      <c r="B349" s="40"/>
      <c r="C349" s="41"/>
      <c r="D349" s="245" t="s">
        <v>147</v>
      </c>
      <c r="E349" s="41"/>
      <c r="F349" s="252" t="s">
        <v>440</v>
      </c>
      <c r="G349" s="41"/>
      <c r="H349" s="41"/>
      <c r="I349" s="247"/>
      <c r="J349" s="41"/>
      <c r="K349" s="41"/>
      <c r="L349" s="42"/>
      <c r="M349" s="248"/>
      <c r="N349" s="249"/>
      <c r="O349" s="92"/>
      <c r="P349" s="92"/>
      <c r="Q349" s="92"/>
      <c r="R349" s="92"/>
      <c r="S349" s="92"/>
      <c r="T349" s="93"/>
      <c r="U349" s="39"/>
      <c r="V349" s="39"/>
      <c r="W349" s="39"/>
      <c r="X349" s="39"/>
      <c r="Y349" s="39"/>
      <c r="Z349" s="39"/>
      <c r="AA349" s="39"/>
      <c r="AB349" s="39"/>
      <c r="AC349" s="39"/>
      <c r="AD349" s="39"/>
      <c r="AE349" s="39"/>
      <c r="AT349" s="16" t="s">
        <v>147</v>
      </c>
      <c r="AU349" s="16" t="s">
        <v>85</v>
      </c>
    </row>
    <row r="350" s="2" customFormat="1" ht="16.5" customHeight="1">
      <c r="A350" s="39"/>
      <c r="B350" s="40"/>
      <c r="C350" s="232" t="s">
        <v>521</v>
      </c>
      <c r="D350" s="232" t="s">
        <v>137</v>
      </c>
      <c r="E350" s="233" t="s">
        <v>373</v>
      </c>
      <c r="F350" s="234" t="s">
        <v>502</v>
      </c>
      <c r="G350" s="235" t="s">
        <v>432</v>
      </c>
      <c r="H350" s="236">
        <v>48</v>
      </c>
      <c r="I350" s="237"/>
      <c r="J350" s="238">
        <f>ROUND(I350*H350,2)</f>
        <v>0</v>
      </c>
      <c r="K350" s="239"/>
      <c r="L350" s="42"/>
      <c r="M350" s="240" t="s">
        <v>1</v>
      </c>
      <c r="N350" s="241" t="s">
        <v>42</v>
      </c>
      <c r="O350" s="92"/>
      <c r="P350" s="242">
        <f>O350*H350</f>
        <v>0</v>
      </c>
      <c r="Q350" s="242">
        <v>0.74460999999999999</v>
      </c>
      <c r="R350" s="242">
        <f>Q350*H350</f>
        <v>35.741280000000003</v>
      </c>
      <c r="S350" s="242">
        <v>0</v>
      </c>
      <c r="T350" s="243">
        <f>S350*H350</f>
        <v>0</v>
      </c>
      <c r="U350" s="39"/>
      <c r="V350" s="39"/>
      <c r="W350" s="39"/>
      <c r="X350" s="39"/>
      <c r="Y350" s="39"/>
      <c r="Z350" s="39"/>
      <c r="AA350" s="39"/>
      <c r="AB350" s="39"/>
      <c r="AC350" s="39"/>
      <c r="AD350" s="39"/>
      <c r="AE350" s="39"/>
      <c r="AR350" s="244" t="s">
        <v>201</v>
      </c>
      <c r="AT350" s="244" t="s">
        <v>137</v>
      </c>
      <c r="AU350" s="244" t="s">
        <v>85</v>
      </c>
      <c r="AY350" s="16" t="s">
        <v>136</v>
      </c>
      <c r="BE350" s="144">
        <f>IF(N350="základní",J350,0)</f>
        <v>0</v>
      </c>
      <c r="BF350" s="144">
        <f>IF(N350="snížená",J350,0)</f>
        <v>0</v>
      </c>
      <c r="BG350" s="144">
        <f>IF(N350="zákl. přenesená",J350,0)</f>
        <v>0</v>
      </c>
      <c r="BH350" s="144">
        <f>IF(N350="sníž. přenesená",J350,0)</f>
        <v>0</v>
      </c>
      <c r="BI350" s="144">
        <f>IF(N350="nulová",J350,0)</f>
        <v>0</v>
      </c>
      <c r="BJ350" s="16" t="s">
        <v>85</v>
      </c>
      <c r="BK350" s="144">
        <f>ROUND(I350*H350,2)</f>
        <v>0</v>
      </c>
      <c r="BL350" s="16" t="s">
        <v>201</v>
      </c>
      <c r="BM350" s="244" t="s">
        <v>886</v>
      </c>
    </row>
    <row r="351" s="2" customFormat="1">
      <c r="A351" s="39"/>
      <c r="B351" s="40"/>
      <c r="C351" s="41"/>
      <c r="D351" s="245" t="s">
        <v>143</v>
      </c>
      <c r="E351" s="41"/>
      <c r="F351" s="246" t="s">
        <v>502</v>
      </c>
      <c r="G351" s="41"/>
      <c r="H351" s="41"/>
      <c r="I351" s="247"/>
      <c r="J351" s="41"/>
      <c r="K351" s="41"/>
      <c r="L351" s="42"/>
      <c r="M351" s="248"/>
      <c r="N351" s="249"/>
      <c r="O351" s="92"/>
      <c r="P351" s="92"/>
      <c r="Q351" s="92"/>
      <c r="R351" s="92"/>
      <c r="S351" s="92"/>
      <c r="T351" s="93"/>
      <c r="U351" s="39"/>
      <c r="V351" s="39"/>
      <c r="W351" s="39"/>
      <c r="X351" s="39"/>
      <c r="Y351" s="39"/>
      <c r="Z351" s="39"/>
      <c r="AA351" s="39"/>
      <c r="AB351" s="39"/>
      <c r="AC351" s="39"/>
      <c r="AD351" s="39"/>
      <c r="AE351" s="39"/>
      <c r="AT351" s="16" t="s">
        <v>143</v>
      </c>
      <c r="AU351" s="16" t="s">
        <v>85</v>
      </c>
    </row>
    <row r="352" s="2" customFormat="1">
      <c r="A352" s="39"/>
      <c r="B352" s="40"/>
      <c r="C352" s="41"/>
      <c r="D352" s="245" t="s">
        <v>147</v>
      </c>
      <c r="E352" s="41"/>
      <c r="F352" s="252" t="s">
        <v>504</v>
      </c>
      <c r="G352" s="41"/>
      <c r="H352" s="41"/>
      <c r="I352" s="247"/>
      <c r="J352" s="41"/>
      <c r="K352" s="41"/>
      <c r="L352" s="42"/>
      <c r="M352" s="248"/>
      <c r="N352" s="249"/>
      <c r="O352" s="92"/>
      <c r="P352" s="92"/>
      <c r="Q352" s="92"/>
      <c r="R352" s="92"/>
      <c r="S352" s="92"/>
      <c r="T352" s="93"/>
      <c r="U352" s="39"/>
      <c r="V352" s="39"/>
      <c r="W352" s="39"/>
      <c r="X352" s="39"/>
      <c r="Y352" s="39"/>
      <c r="Z352" s="39"/>
      <c r="AA352" s="39"/>
      <c r="AB352" s="39"/>
      <c r="AC352" s="39"/>
      <c r="AD352" s="39"/>
      <c r="AE352" s="39"/>
      <c r="AT352" s="16" t="s">
        <v>147</v>
      </c>
      <c r="AU352" s="16" t="s">
        <v>85</v>
      </c>
    </row>
    <row r="353" s="13" customFormat="1">
      <c r="A353" s="13"/>
      <c r="B353" s="253"/>
      <c r="C353" s="254"/>
      <c r="D353" s="245" t="s">
        <v>219</v>
      </c>
      <c r="E353" s="255" t="s">
        <v>1</v>
      </c>
      <c r="F353" s="256" t="s">
        <v>887</v>
      </c>
      <c r="G353" s="254"/>
      <c r="H353" s="257">
        <v>48</v>
      </c>
      <c r="I353" s="258"/>
      <c r="J353" s="254"/>
      <c r="K353" s="254"/>
      <c r="L353" s="259"/>
      <c r="M353" s="260"/>
      <c r="N353" s="261"/>
      <c r="O353" s="261"/>
      <c r="P353" s="261"/>
      <c r="Q353" s="261"/>
      <c r="R353" s="261"/>
      <c r="S353" s="261"/>
      <c r="T353" s="262"/>
      <c r="U353" s="13"/>
      <c r="V353" s="13"/>
      <c r="W353" s="13"/>
      <c r="X353" s="13"/>
      <c r="Y353" s="13"/>
      <c r="Z353" s="13"/>
      <c r="AA353" s="13"/>
      <c r="AB353" s="13"/>
      <c r="AC353" s="13"/>
      <c r="AD353" s="13"/>
      <c r="AE353" s="13"/>
      <c r="AT353" s="263" t="s">
        <v>219</v>
      </c>
      <c r="AU353" s="263" t="s">
        <v>85</v>
      </c>
      <c r="AV353" s="13" t="s">
        <v>87</v>
      </c>
      <c r="AW353" s="13" t="s">
        <v>32</v>
      </c>
      <c r="AX353" s="13" t="s">
        <v>85</v>
      </c>
      <c r="AY353" s="263" t="s">
        <v>136</v>
      </c>
    </row>
    <row r="354" s="12" customFormat="1" ht="25.92" customHeight="1">
      <c r="A354" s="12"/>
      <c r="B354" s="218"/>
      <c r="C354" s="219"/>
      <c r="D354" s="220" t="s">
        <v>76</v>
      </c>
      <c r="E354" s="221" t="s">
        <v>612</v>
      </c>
      <c r="F354" s="221" t="s">
        <v>613</v>
      </c>
      <c r="G354" s="219"/>
      <c r="H354" s="219"/>
      <c r="I354" s="222"/>
      <c r="J354" s="223">
        <f>BK354</f>
        <v>0</v>
      </c>
      <c r="K354" s="219"/>
      <c r="L354" s="224"/>
      <c r="M354" s="225"/>
      <c r="N354" s="226"/>
      <c r="O354" s="226"/>
      <c r="P354" s="227">
        <f>SUM(P355:P359)</f>
        <v>0</v>
      </c>
      <c r="Q354" s="226"/>
      <c r="R354" s="227">
        <f>SUM(R355:R359)</f>
        <v>0</v>
      </c>
      <c r="S354" s="226"/>
      <c r="T354" s="228">
        <f>SUM(T355:T359)</f>
        <v>0</v>
      </c>
      <c r="U354" s="12"/>
      <c r="V354" s="12"/>
      <c r="W354" s="12"/>
      <c r="X354" s="12"/>
      <c r="Y354" s="12"/>
      <c r="Z354" s="12"/>
      <c r="AA354" s="12"/>
      <c r="AB354" s="12"/>
      <c r="AC354" s="12"/>
      <c r="AD354" s="12"/>
      <c r="AE354" s="12"/>
      <c r="AR354" s="229" t="s">
        <v>85</v>
      </c>
      <c r="AT354" s="230" t="s">
        <v>76</v>
      </c>
      <c r="AU354" s="230" t="s">
        <v>77</v>
      </c>
      <c r="AY354" s="229" t="s">
        <v>136</v>
      </c>
      <c r="BK354" s="231">
        <f>SUM(BK355:BK359)</f>
        <v>0</v>
      </c>
    </row>
    <row r="355" s="2" customFormat="1" ht="33" customHeight="1">
      <c r="A355" s="39"/>
      <c r="B355" s="40"/>
      <c r="C355" s="232" t="s">
        <v>528</v>
      </c>
      <c r="D355" s="232" t="s">
        <v>137</v>
      </c>
      <c r="E355" s="233" t="s">
        <v>615</v>
      </c>
      <c r="F355" s="234" t="s">
        <v>616</v>
      </c>
      <c r="G355" s="235" t="s">
        <v>250</v>
      </c>
      <c r="H355" s="236">
        <v>6083.866</v>
      </c>
      <c r="I355" s="237"/>
      <c r="J355" s="238">
        <f>ROUND(I355*H355,2)</f>
        <v>0</v>
      </c>
      <c r="K355" s="239"/>
      <c r="L355" s="42"/>
      <c r="M355" s="240" t="s">
        <v>1</v>
      </c>
      <c r="N355" s="241" t="s">
        <v>42</v>
      </c>
      <c r="O355" s="92"/>
      <c r="P355" s="242">
        <f>O355*H355</f>
        <v>0</v>
      </c>
      <c r="Q355" s="242">
        <v>0</v>
      </c>
      <c r="R355" s="242">
        <f>Q355*H355</f>
        <v>0</v>
      </c>
      <c r="S355" s="242">
        <v>0</v>
      </c>
      <c r="T355" s="243">
        <f>S355*H355</f>
        <v>0</v>
      </c>
      <c r="U355" s="39"/>
      <c r="V355" s="39"/>
      <c r="W355" s="39"/>
      <c r="X355" s="39"/>
      <c r="Y355" s="39"/>
      <c r="Z355" s="39"/>
      <c r="AA355" s="39"/>
      <c r="AB355" s="39"/>
      <c r="AC355" s="39"/>
      <c r="AD355" s="39"/>
      <c r="AE355" s="39"/>
      <c r="AR355" s="244" t="s">
        <v>141</v>
      </c>
      <c r="AT355" s="244" t="s">
        <v>137</v>
      </c>
      <c r="AU355" s="244" t="s">
        <v>85</v>
      </c>
      <c r="AY355" s="16" t="s">
        <v>136</v>
      </c>
      <c r="BE355" s="144">
        <f>IF(N355="základní",J355,0)</f>
        <v>0</v>
      </c>
      <c r="BF355" s="144">
        <f>IF(N355="snížená",J355,0)</f>
        <v>0</v>
      </c>
      <c r="BG355" s="144">
        <f>IF(N355="zákl. přenesená",J355,0)</f>
        <v>0</v>
      </c>
      <c r="BH355" s="144">
        <f>IF(N355="sníž. přenesená",J355,0)</f>
        <v>0</v>
      </c>
      <c r="BI355" s="144">
        <f>IF(N355="nulová",J355,0)</f>
        <v>0</v>
      </c>
      <c r="BJ355" s="16" t="s">
        <v>85</v>
      </c>
      <c r="BK355" s="144">
        <f>ROUND(I355*H355,2)</f>
        <v>0</v>
      </c>
      <c r="BL355" s="16" t="s">
        <v>141</v>
      </c>
      <c r="BM355" s="244" t="s">
        <v>888</v>
      </c>
    </row>
    <row r="356" s="2" customFormat="1">
      <c r="A356" s="39"/>
      <c r="B356" s="40"/>
      <c r="C356" s="41"/>
      <c r="D356" s="245" t="s">
        <v>143</v>
      </c>
      <c r="E356" s="41"/>
      <c r="F356" s="246" t="s">
        <v>618</v>
      </c>
      <c r="G356" s="41"/>
      <c r="H356" s="41"/>
      <c r="I356" s="247"/>
      <c r="J356" s="41"/>
      <c r="K356" s="41"/>
      <c r="L356" s="42"/>
      <c r="M356" s="248"/>
      <c r="N356" s="249"/>
      <c r="O356" s="92"/>
      <c r="P356" s="92"/>
      <c r="Q356" s="92"/>
      <c r="R356" s="92"/>
      <c r="S356" s="92"/>
      <c r="T356" s="93"/>
      <c r="U356" s="39"/>
      <c r="V356" s="39"/>
      <c r="W356" s="39"/>
      <c r="X356" s="39"/>
      <c r="Y356" s="39"/>
      <c r="Z356" s="39"/>
      <c r="AA356" s="39"/>
      <c r="AB356" s="39"/>
      <c r="AC356" s="39"/>
      <c r="AD356" s="39"/>
      <c r="AE356" s="39"/>
      <c r="AT356" s="16" t="s">
        <v>143</v>
      </c>
      <c r="AU356" s="16" t="s">
        <v>85</v>
      </c>
    </row>
    <row r="357" s="2" customFormat="1">
      <c r="A357" s="39"/>
      <c r="B357" s="40"/>
      <c r="C357" s="41"/>
      <c r="D357" s="250" t="s">
        <v>145</v>
      </c>
      <c r="E357" s="41"/>
      <c r="F357" s="251" t="s">
        <v>619</v>
      </c>
      <c r="G357" s="41"/>
      <c r="H357" s="41"/>
      <c r="I357" s="247"/>
      <c r="J357" s="41"/>
      <c r="K357" s="41"/>
      <c r="L357" s="42"/>
      <c r="M357" s="248"/>
      <c r="N357" s="249"/>
      <c r="O357" s="92"/>
      <c r="P357" s="92"/>
      <c r="Q357" s="92"/>
      <c r="R357" s="92"/>
      <c r="S357" s="92"/>
      <c r="T357" s="93"/>
      <c r="U357" s="39"/>
      <c r="V357" s="39"/>
      <c r="W357" s="39"/>
      <c r="X357" s="39"/>
      <c r="Y357" s="39"/>
      <c r="Z357" s="39"/>
      <c r="AA357" s="39"/>
      <c r="AB357" s="39"/>
      <c r="AC357" s="39"/>
      <c r="AD357" s="39"/>
      <c r="AE357" s="39"/>
      <c r="AT357" s="16" t="s">
        <v>145</v>
      </c>
      <c r="AU357" s="16" t="s">
        <v>85</v>
      </c>
    </row>
    <row r="358" s="2" customFormat="1">
      <c r="A358" s="39"/>
      <c r="B358" s="40"/>
      <c r="C358" s="41"/>
      <c r="D358" s="245" t="s">
        <v>147</v>
      </c>
      <c r="E358" s="41"/>
      <c r="F358" s="252" t="s">
        <v>620</v>
      </c>
      <c r="G358" s="41"/>
      <c r="H358" s="41"/>
      <c r="I358" s="247"/>
      <c r="J358" s="41"/>
      <c r="K358" s="41"/>
      <c r="L358" s="42"/>
      <c r="M358" s="248"/>
      <c r="N358" s="249"/>
      <c r="O358" s="92"/>
      <c r="P358" s="92"/>
      <c r="Q358" s="92"/>
      <c r="R358" s="92"/>
      <c r="S358" s="92"/>
      <c r="T358" s="93"/>
      <c r="U358" s="39"/>
      <c r="V358" s="39"/>
      <c r="W358" s="39"/>
      <c r="X358" s="39"/>
      <c r="Y358" s="39"/>
      <c r="Z358" s="39"/>
      <c r="AA358" s="39"/>
      <c r="AB358" s="39"/>
      <c r="AC358" s="39"/>
      <c r="AD358" s="39"/>
      <c r="AE358" s="39"/>
      <c r="AT358" s="16" t="s">
        <v>147</v>
      </c>
      <c r="AU358" s="16" t="s">
        <v>85</v>
      </c>
    </row>
    <row r="359" s="13" customFormat="1">
      <c r="A359" s="13"/>
      <c r="B359" s="253"/>
      <c r="C359" s="254"/>
      <c r="D359" s="245" t="s">
        <v>219</v>
      </c>
      <c r="E359" s="255" t="s">
        <v>1</v>
      </c>
      <c r="F359" s="256" t="s">
        <v>889</v>
      </c>
      <c r="G359" s="254"/>
      <c r="H359" s="257">
        <v>6083.866</v>
      </c>
      <c r="I359" s="258"/>
      <c r="J359" s="254"/>
      <c r="K359" s="254"/>
      <c r="L359" s="259"/>
      <c r="M359" s="260"/>
      <c r="N359" s="261"/>
      <c r="O359" s="261"/>
      <c r="P359" s="261"/>
      <c r="Q359" s="261"/>
      <c r="R359" s="261"/>
      <c r="S359" s="261"/>
      <c r="T359" s="262"/>
      <c r="U359" s="13"/>
      <c r="V359" s="13"/>
      <c r="W359" s="13"/>
      <c r="X359" s="13"/>
      <c r="Y359" s="13"/>
      <c r="Z359" s="13"/>
      <c r="AA359" s="13"/>
      <c r="AB359" s="13"/>
      <c r="AC359" s="13"/>
      <c r="AD359" s="13"/>
      <c r="AE359" s="13"/>
      <c r="AT359" s="263" t="s">
        <v>219</v>
      </c>
      <c r="AU359" s="263" t="s">
        <v>85</v>
      </c>
      <c r="AV359" s="13" t="s">
        <v>87</v>
      </c>
      <c r="AW359" s="13" t="s">
        <v>32</v>
      </c>
      <c r="AX359" s="13" t="s">
        <v>85</v>
      </c>
      <c r="AY359" s="263" t="s">
        <v>136</v>
      </c>
    </row>
    <row r="360" s="12" customFormat="1" ht="25.92" customHeight="1">
      <c r="A360" s="12"/>
      <c r="B360" s="218"/>
      <c r="C360" s="219"/>
      <c r="D360" s="220" t="s">
        <v>76</v>
      </c>
      <c r="E360" s="221" t="s">
        <v>622</v>
      </c>
      <c r="F360" s="221" t="s">
        <v>623</v>
      </c>
      <c r="G360" s="219"/>
      <c r="H360" s="219"/>
      <c r="I360" s="222"/>
      <c r="J360" s="223">
        <f>BK360</f>
        <v>0</v>
      </c>
      <c r="K360" s="219"/>
      <c r="L360" s="224"/>
      <c r="M360" s="225"/>
      <c r="N360" s="226"/>
      <c r="O360" s="226"/>
      <c r="P360" s="227">
        <f>SUM(P361:P384)</f>
        <v>0</v>
      </c>
      <c r="Q360" s="226"/>
      <c r="R360" s="227">
        <f>SUM(R361:R384)</f>
        <v>0</v>
      </c>
      <c r="S360" s="226"/>
      <c r="T360" s="228">
        <f>SUM(T361:T384)</f>
        <v>0</v>
      </c>
      <c r="U360" s="12"/>
      <c r="V360" s="12"/>
      <c r="W360" s="12"/>
      <c r="X360" s="12"/>
      <c r="Y360" s="12"/>
      <c r="Z360" s="12"/>
      <c r="AA360" s="12"/>
      <c r="AB360" s="12"/>
      <c r="AC360" s="12"/>
      <c r="AD360" s="12"/>
      <c r="AE360" s="12"/>
      <c r="AR360" s="229" t="s">
        <v>168</v>
      </c>
      <c r="AT360" s="230" t="s">
        <v>76</v>
      </c>
      <c r="AU360" s="230" t="s">
        <v>77</v>
      </c>
      <c r="AY360" s="229" t="s">
        <v>136</v>
      </c>
      <c r="BK360" s="231">
        <f>SUM(BK361:BK384)</f>
        <v>0</v>
      </c>
    </row>
    <row r="361" s="2" customFormat="1" ht="16.5" customHeight="1">
      <c r="A361" s="39"/>
      <c r="B361" s="40"/>
      <c r="C361" s="232" t="s">
        <v>535</v>
      </c>
      <c r="D361" s="232" t="s">
        <v>137</v>
      </c>
      <c r="E361" s="233" t="s">
        <v>625</v>
      </c>
      <c r="F361" s="234" t="s">
        <v>626</v>
      </c>
      <c r="G361" s="235" t="s">
        <v>545</v>
      </c>
      <c r="H361" s="236">
        <v>1</v>
      </c>
      <c r="I361" s="237"/>
      <c r="J361" s="238">
        <f>ROUND(I361*H361,2)</f>
        <v>0</v>
      </c>
      <c r="K361" s="239"/>
      <c r="L361" s="42"/>
      <c r="M361" s="240" t="s">
        <v>1</v>
      </c>
      <c r="N361" s="241" t="s">
        <v>42</v>
      </c>
      <c r="O361" s="92"/>
      <c r="P361" s="242">
        <f>O361*H361</f>
        <v>0</v>
      </c>
      <c r="Q361" s="242">
        <v>0</v>
      </c>
      <c r="R361" s="242">
        <f>Q361*H361</f>
        <v>0</v>
      </c>
      <c r="S361" s="242">
        <v>0</v>
      </c>
      <c r="T361" s="243">
        <f>S361*H361</f>
        <v>0</v>
      </c>
      <c r="U361" s="39"/>
      <c r="V361" s="39"/>
      <c r="W361" s="39"/>
      <c r="X361" s="39"/>
      <c r="Y361" s="39"/>
      <c r="Z361" s="39"/>
      <c r="AA361" s="39"/>
      <c r="AB361" s="39"/>
      <c r="AC361" s="39"/>
      <c r="AD361" s="39"/>
      <c r="AE361" s="39"/>
      <c r="AR361" s="244" t="s">
        <v>201</v>
      </c>
      <c r="AT361" s="244" t="s">
        <v>137</v>
      </c>
      <c r="AU361" s="244" t="s">
        <v>85</v>
      </c>
      <c r="AY361" s="16" t="s">
        <v>136</v>
      </c>
      <c r="BE361" s="144">
        <f>IF(N361="základní",J361,0)</f>
        <v>0</v>
      </c>
      <c r="BF361" s="144">
        <f>IF(N361="snížená",J361,0)</f>
        <v>0</v>
      </c>
      <c r="BG361" s="144">
        <f>IF(N361="zákl. přenesená",J361,0)</f>
        <v>0</v>
      </c>
      <c r="BH361" s="144">
        <f>IF(N361="sníž. přenesená",J361,0)</f>
        <v>0</v>
      </c>
      <c r="BI361" s="144">
        <f>IF(N361="nulová",J361,0)</f>
        <v>0</v>
      </c>
      <c r="BJ361" s="16" t="s">
        <v>85</v>
      </c>
      <c r="BK361" s="144">
        <f>ROUND(I361*H361,2)</f>
        <v>0</v>
      </c>
      <c r="BL361" s="16" t="s">
        <v>201</v>
      </c>
      <c r="BM361" s="244" t="s">
        <v>890</v>
      </c>
    </row>
    <row r="362" s="2" customFormat="1">
      <c r="A362" s="39"/>
      <c r="B362" s="40"/>
      <c r="C362" s="41"/>
      <c r="D362" s="245" t="s">
        <v>143</v>
      </c>
      <c r="E362" s="41"/>
      <c r="F362" s="246" t="s">
        <v>626</v>
      </c>
      <c r="G362" s="41"/>
      <c r="H362" s="41"/>
      <c r="I362" s="247"/>
      <c r="J362" s="41"/>
      <c r="K362" s="41"/>
      <c r="L362" s="42"/>
      <c r="M362" s="248"/>
      <c r="N362" s="249"/>
      <c r="O362" s="92"/>
      <c r="P362" s="92"/>
      <c r="Q362" s="92"/>
      <c r="R362" s="92"/>
      <c r="S362" s="92"/>
      <c r="T362" s="93"/>
      <c r="U362" s="39"/>
      <c r="V362" s="39"/>
      <c r="W362" s="39"/>
      <c r="X362" s="39"/>
      <c r="Y362" s="39"/>
      <c r="Z362" s="39"/>
      <c r="AA362" s="39"/>
      <c r="AB362" s="39"/>
      <c r="AC362" s="39"/>
      <c r="AD362" s="39"/>
      <c r="AE362" s="39"/>
      <c r="AT362" s="16" t="s">
        <v>143</v>
      </c>
      <c r="AU362" s="16" t="s">
        <v>85</v>
      </c>
    </row>
    <row r="363" s="2" customFormat="1">
      <c r="A363" s="39"/>
      <c r="B363" s="40"/>
      <c r="C363" s="41"/>
      <c r="D363" s="250" t="s">
        <v>145</v>
      </c>
      <c r="E363" s="41"/>
      <c r="F363" s="251" t="s">
        <v>628</v>
      </c>
      <c r="G363" s="41"/>
      <c r="H363" s="41"/>
      <c r="I363" s="247"/>
      <c r="J363" s="41"/>
      <c r="K363" s="41"/>
      <c r="L363" s="42"/>
      <c r="M363" s="248"/>
      <c r="N363" s="249"/>
      <c r="O363" s="92"/>
      <c r="P363" s="92"/>
      <c r="Q363" s="92"/>
      <c r="R363" s="92"/>
      <c r="S363" s="92"/>
      <c r="T363" s="93"/>
      <c r="U363" s="39"/>
      <c r="V363" s="39"/>
      <c r="W363" s="39"/>
      <c r="X363" s="39"/>
      <c r="Y363" s="39"/>
      <c r="Z363" s="39"/>
      <c r="AA363" s="39"/>
      <c r="AB363" s="39"/>
      <c r="AC363" s="39"/>
      <c r="AD363" s="39"/>
      <c r="AE363" s="39"/>
      <c r="AT363" s="16" t="s">
        <v>145</v>
      </c>
      <c r="AU363" s="16" t="s">
        <v>85</v>
      </c>
    </row>
    <row r="364" s="2" customFormat="1">
      <c r="A364" s="39"/>
      <c r="B364" s="40"/>
      <c r="C364" s="41"/>
      <c r="D364" s="245" t="s">
        <v>147</v>
      </c>
      <c r="E364" s="41"/>
      <c r="F364" s="252" t="s">
        <v>629</v>
      </c>
      <c r="G364" s="41"/>
      <c r="H364" s="41"/>
      <c r="I364" s="247"/>
      <c r="J364" s="41"/>
      <c r="K364" s="41"/>
      <c r="L364" s="42"/>
      <c r="M364" s="248"/>
      <c r="N364" s="249"/>
      <c r="O364" s="92"/>
      <c r="P364" s="92"/>
      <c r="Q364" s="92"/>
      <c r="R364" s="92"/>
      <c r="S364" s="92"/>
      <c r="T364" s="93"/>
      <c r="U364" s="39"/>
      <c r="V364" s="39"/>
      <c r="W364" s="39"/>
      <c r="X364" s="39"/>
      <c r="Y364" s="39"/>
      <c r="Z364" s="39"/>
      <c r="AA364" s="39"/>
      <c r="AB364" s="39"/>
      <c r="AC364" s="39"/>
      <c r="AD364" s="39"/>
      <c r="AE364" s="39"/>
      <c r="AT364" s="16" t="s">
        <v>147</v>
      </c>
      <c r="AU364" s="16" t="s">
        <v>85</v>
      </c>
    </row>
    <row r="365" s="2" customFormat="1" ht="16.5" customHeight="1">
      <c r="A365" s="39"/>
      <c r="B365" s="40"/>
      <c r="C365" s="232" t="s">
        <v>542</v>
      </c>
      <c r="D365" s="232" t="s">
        <v>137</v>
      </c>
      <c r="E365" s="233" t="s">
        <v>631</v>
      </c>
      <c r="F365" s="234" t="s">
        <v>632</v>
      </c>
      <c r="G365" s="235" t="s">
        <v>545</v>
      </c>
      <c r="H365" s="236">
        <v>1</v>
      </c>
      <c r="I365" s="237"/>
      <c r="J365" s="238">
        <f>ROUND(I365*H365,2)</f>
        <v>0</v>
      </c>
      <c r="K365" s="239"/>
      <c r="L365" s="42"/>
      <c r="M365" s="240" t="s">
        <v>1</v>
      </c>
      <c r="N365" s="241" t="s">
        <v>42</v>
      </c>
      <c r="O365" s="92"/>
      <c r="P365" s="242">
        <f>O365*H365</f>
        <v>0</v>
      </c>
      <c r="Q365" s="242">
        <v>0</v>
      </c>
      <c r="R365" s="242">
        <f>Q365*H365</f>
        <v>0</v>
      </c>
      <c r="S365" s="242">
        <v>0</v>
      </c>
      <c r="T365" s="243">
        <f>S365*H365</f>
        <v>0</v>
      </c>
      <c r="U365" s="39"/>
      <c r="V365" s="39"/>
      <c r="W365" s="39"/>
      <c r="X365" s="39"/>
      <c r="Y365" s="39"/>
      <c r="Z365" s="39"/>
      <c r="AA365" s="39"/>
      <c r="AB365" s="39"/>
      <c r="AC365" s="39"/>
      <c r="AD365" s="39"/>
      <c r="AE365" s="39"/>
      <c r="AR365" s="244" t="s">
        <v>201</v>
      </c>
      <c r="AT365" s="244" t="s">
        <v>137</v>
      </c>
      <c r="AU365" s="244" t="s">
        <v>85</v>
      </c>
      <c r="AY365" s="16" t="s">
        <v>136</v>
      </c>
      <c r="BE365" s="144">
        <f>IF(N365="základní",J365,0)</f>
        <v>0</v>
      </c>
      <c r="BF365" s="144">
        <f>IF(N365="snížená",J365,0)</f>
        <v>0</v>
      </c>
      <c r="BG365" s="144">
        <f>IF(N365="zákl. přenesená",J365,0)</f>
        <v>0</v>
      </c>
      <c r="BH365" s="144">
        <f>IF(N365="sníž. přenesená",J365,0)</f>
        <v>0</v>
      </c>
      <c r="BI365" s="144">
        <f>IF(N365="nulová",J365,0)</f>
        <v>0</v>
      </c>
      <c r="BJ365" s="16" t="s">
        <v>85</v>
      </c>
      <c r="BK365" s="144">
        <f>ROUND(I365*H365,2)</f>
        <v>0</v>
      </c>
      <c r="BL365" s="16" t="s">
        <v>201</v>
      </c>
      <c r="BM365" s="244" t="s">
        <v>891</v>
      </c>
    </row>
    <row r="366" s="2" customFormat="1">
      <c r="A366" s="39"/>
      <c r="B366" s="40"/>
      <c r="C366" s="41"/>
      <c r="D366" s="245" t="s">
        <v>143</v>
      </c>
      <c r="E366" s="41"/>
      <c r="F366" s="246" t="s">
        <v>632</v>
      </c>
      <c r="G366" s="41"/>
      <c r="H366" s="41"/>
      <c r="I366" s="247"/>
      <c r="J366" s="41"/>
      <c r="K366" s="41"/>
      <c r="L366" s="42"/>
      <c r="M366" s="248"/>
      <c r="N366" s="249"/>
      <c r="O366" s="92"/>
      <c r="P366" s="92"/>
      <c r="Q366" s="92"/>
      <c r="R366" s="92"/>
      <c r="S366" s="92"/>
      <c r="T366" s="93"/>
      <c r="U366" s="39"/>
      <c r="V366" s="39"/>
      <c r="W366" s="39"/>
      <c r="X366" s="39"/>
      <c r="Y366" s="39"/>
      <c r="Z366" s="39"/>
      <c r="AA366" s="39"/>
      <c r="AB366" s="39"/>
      <c r="AC366" s="39"/>
      <c r="AD366" s="39"/>
      <c r="AE366" s="39"/>
      <c r="AT366" s="16" t="s">
        <v>143</v>
      </c>
      <c r="AU366" s="16" t="s">
        <v>85</v>
      </c>
    </row>
    <row r="367" s="2" customFormat="1">
      <c r="A367" s="39"/>
      <c r="B367" s="40"/>
      <c r="C367" s="41"/>
      <c r="D367" s="250" t="s">
        <v>145</v>
      </c>
      <c r="E367" s="41"/>
      <c r="F367" s="251" t="s">
        <v>634</v>
      </c>
      <c r="G367" s="41"/>
      <c r="H367" s="41"/>
      <c r="I367" s="247"/>
      <c r="J367" s="41"/>
      <c r="K367" s="41"/>
      <c r="L367" s="42"/>
      <c r="M367" s="248"/>
      <c r="N367" s="249"/>
      <c r="O367" s="92"/>
      <c r="P367" s="92"/>
      <c r="Q367" s="92"/>
      <c r="R367" s="92"/>
      <c r="S367" s="92"/>
      <c r="T367" s="93"/>
      <c r="U367" s="39"/>
      <c r="V367" s="39"/>
      <c r="W367" s="39"/>
      <c r="X367" s="39"/>
      <c r="Y367" s="39"/>
      <c r="Z367" s="39"/>
      <c r="AA367" s="39"/>
      <c r="AB367" s="39"/>
      <c r="AC367" s="39"/>
      <c r="AD367" s="39"/>
      <c r="AE367" s="39"/>
      <c r="AT367" s="16" t="s">
        <v>145</v>
      </c>
      <c r="AU367" s="16" t="s">
        <v>85</v>
      </c>
    </row>
    <row r="368" s="2" customFormat="1">
      <c r="A368" s="39"/>
      <c r="B368" s="40"/>
      <c r="C368" s="41"/>
      <c r="D368" s="245" t="s">
        <v>147</v>
      </c>
      <c r="E368" s="41"/>
      <c r="F368" s="252" t="s">
        <v>629</v>
      </c>
      <c r="G368" s="41"/>
      <c r="H368" s="41"/>
      <c r="I368" s="247"/>
      <c r="J368" s="41"/>
      <c r="K368" s="41"/>
      <c r="L368" s="42"/>
      <c r="M368" s="248"/>
      <c r="N368" s="249"/>
      <c r="O368" s="92"/>
      <c r="P368" s="92"/>
      <c r="Q368" s="92"/>
      <c r="R368" s="92"/>
      <c r="S368" s="92"/>
      <c r="T368" s="93"/>
      <c r="U368" s="39"/>
      <c r="V368" s="39"/>
      <c r="W368" s="39"/>
      <c r="X368" s="39"/>
      <c r="Y368" s="39"/>
      <c r="Z368" s="39"/>
      <c r="AA368" s="39"/>
      <c r="AB368" s="39"/>
      <c r="AC368" s="39"/>
      <c r="AD368" s="39"/>
      <c r="AE368" s="39"/>
      <c r="AT368" s="16" t="s">
        <v>147</v>
      </c>
      <c r="AU368" s="16" t="s">
        <v>85</v>
      </c>
    </row>
    <row r="369" s="2" customFormat="1" ht="16.5" customHeight="1">
      <c r="A369" s="39"/>
      <c r="B369" s="40"/>
      <c r="C369" s="232" t="s">
        <v>547</v>
      </c>
      <c r="D369" s="232" t="s">
        <v>137</v>
      </c>
      <c r="E369" s="233" t="s">
        <v>636</v>
      </c>
      <c r="F369" s="234" t="s">
        <v>637</v>
      </c>
      <c r="G369" s="235" t="s">
        <v>545</v>
      </c>
      <c r="H369" s="236">
        <v>1</v>
      </c>
      <c r="I369" s="237"/>
      <c r="J369" s="238">
        <f>ROUND(I369*H369,2)</f>
        <v>0</v>
      </c>
      <c r="K369" s="239"/>
      <c r="L369" s="42"/>
      <c r="M369" s="240" t="s">
        <v>1</v>
      </c>
      <c r="N369" s="241" t="s">
        <v>42</v>
      </c>
      <c r="O369" s="92"/>
      <c r="P369" s="242">
        <f>O369*H369</f>
        <v>0</v>
      </c>
      <c r="Q369" s="242">
        <v>0</v>
      </c>
      <c r="R369" s="242">
        <f>Q369*H369</f>
        <v>0</v>
      </c>
      <c r="S369" s="242">
        <v>0</v>
      </c>
      <c r="T369" s="243">
        <f>S369*H369</f>
        <v>0</v>
      </c>
      <c r="U369" s="39"/>
      <c r="V369" s="39"/>
      <c r="W369" s="39"/>
      <c r="X369" s="39"/>
      <c r="Y369" s="39"/>
      <c r="Z369" s="39"/>
      <c r="AA369" s="39"/>
      <c r="AB369" s="39"/>
      <c r="AC369" s="39"/>
      <c r="AD369" s="39"/>
      <c r="AE369" s="39"/>
      <c r="AR369" s="244" t="s">
        <v>201</v>
      </c>
      <c r="AT369" s="244" t="s">
        <v>137</v>
      </c>
      <c r="AU369" s="244" t="s">
        <v>85</v>
      </c>
      <c r="AY369" s="16" t="s">
        <v>136</v>
      </c>
      <c r="BE369" s="144">
        <f>IF(N369="základní",J369,0)</f>
        <v>0</v>
      </c>
      <c r="BF369" s="144">
        <f>IF(N369="snížená",J369,0)</f>
        <v>0</v>
      </c>
      <c r="BG369" s="144">
        <f>IF(N369="zákl. přenesená",J369,0)</f>
        <v>0</v>
      </c>
      <c r="BH369" s="144">
        <f>IF(N369="sníž. přenesená",J369,0)</f>
        <v>0</v>
      </c>
      <c r="BI369" s="144">
        <f>IF(N369="nulová",J369,0)</f>
        <v>0</v>
      </c>
      <c r="BJ369" s="16" t="s">
        <v>85</v>
      </c>
      <c r="BK369" s="144">
        <f>ROUND(I369*H369,2)</f>
        <v>0</v>
      </c>
      <c r="BL369" s="16" t="s">
        <v>201</v>
      </c>
      <c r="BM369" s="244" t="s">
        <v>892</v>
      </c>
    </row>
    <row r="370" s="2" customFormat="1">
      <c r="A370" s="39"/>
      <c r="B370" s="40"/>
      <c r="C370" s="41"/>
      <c r="D370" s="245" t="s">
        <v>143</v>
      </c>
      <c r="E370" s="41"/>
      <c r="F370" s="246" t="s">
        <v>637</v>
      </c>
      <c r="G370" s="41"/>
      <c r="H370" s="41"/>
      <c r="I370" s="247"/>
      <c r="J370" s="41"/>
      <c r="K370" s="41"/>
      <c r="L370" s="42"/>
      <c r="M370" s="248"/>
      <c r="N370" s="249"/>
      <c r="O370" s="92"/>
      <c r="P370" s="92"/>
      <c r="Q370" s="92"/>
      <c r="R370" s="92"/>
      <c r="S370" s="92"/>
      <c r="T370" s="93"/>
      <c r="U370" s="39"/>
      <c r="V370" s="39"/>
      <c r="W370" s="39"/>
      <c r="X370" s="39"/>
      <c r="Y370" s="39"/>
      <c r="Z370" s="39"/>
      <c r="AA370" s="39"/>
      <c r="AB370" s="39"/>
      <c r="AC370" s="39"/>
      <c r="AD370" s="39"/>
      <c r="AE370" s="39"/>
      <c r="AT370" s="16" t="s">
        <v>143</v>
      </c>
      <c r="AU370" s="16" t="s">
        <v>85</v>
      </c>
    </row>
    <row r="371" s="2" customFormat="1">
      <c r="A371" s="39"/>
      <c r="B371" s="40"/>
      <c r="C371" s="41"/>
      <c r="D371" s="250" t="s">
        <v>145</v>
      </c>
      <c r="E371" s="41"/>
      <c r="F371" s="251" t="s">
        <v>639</v>
      </c>
      <c r="G371" s="41"/>
      <c r="H371" s="41"/>
      <c r="I371" s="247"/>
      <c r="J371" s="41"/>
      <c r="K371" s="41"/>
      <c r="L371" s="42"/>
      <c r="M371" s="248"/>
      <c r="N371" s="249"/>
      <c r="O371" s="92"/>
      <c r="P371" s="92"/>
      <c r="Q371" s="92"/>
      <c r="R371" s="92"/>
      <c r="S371" s="92"/>
      <c r="T371" s="93"/>
      <c r="U371" s="39"/>
      <c r="V371" s="39"/>
      <c r="W371" s="39"/>
      <c r="X371" s="39"/>
      <c r="Y371" s="39"/>
      <c r="Z371" s="39"/>
      <c r="AA371" s="39"/>
      <c r="AB371" s="39"/>
      <c r="AC371" s="39"/>
      <c r="AD371" s="39"/>
      <c r="AE371" s="39"/>
      <c r="AT371" s="16" t="s">
        <v>145</v>
      </c>
      <c r="AU371" s="16" t="s">
        <v>85</v>
      </c>
    </row>
    <row r="372" s="2" customFormat="1">
      <c r="A372" s="39"/>
      <c r="B372" s="40"/>
      <c r="C372" s="41"/>
      <c r="D372" s="245" t="s">
        <v>147</v>
      </c>
      <c r="E372" s="41"/>
      <c r="F372" s="252" t="s">
        <v>640</v>
      </c>
      <c r="G372" s="41"/>
      <c r="H372" s="41"/>
      <c r="I372" s="247"/>
      <c r="J372" s="41"/>
      <c r="K372" s="41"/>
      <c r="L372" s="42"/>
      <c r="M372" s="248"/>
      <c r="N372" s="249"/>
      <c r="O372" s="92"/>
      <c r="P372" s="92"/>
      <c r="Q372" s="92"/>
      <c r="R372" s="92"/>
      <c r="S372" s="92"/>
      <c r="T372" s="93"/>
      <c r="U372" s="39"/>
      <c r="V372" s="39"/>
      <c r="W372" s="39"/>
      <c r="X372" s="39"/>
      <c r="Y372" s="39"/>
      <c r="Z372" s="39"/>
      <c r="AA372" s="39"/>
      <c r="AB372" s="39"/>
      <c r="AC372" s="39"/>
      <c r="AD372" s="39"/>
      <c r="AE372" s="39"/>
      <c r="AT372" s="16" t="s">
        <v>147</v>
      </c>
      <c r="AU372" s="16" t="s">
        <v>85</v>
      </c>
    </row>
    <row r="373" s="2" customFormat="1" ht="16.5" customHeight="1">
      <c r="A373" s="39"/>
      <c r="B373" s="40"/>
      <c r="C373" s="232" t="s">
        <v>555</v>
      </c>
      <c r="D373" s="232" t="s">
        <v>137</v>
      </c>
      <c r="E373" s="233" t="s">
        <v>642</v>
      </c>
      <c r="F373" s="234" t="s">
        <v>643</v>
      </c>
      <c r="G373" s="235" t="s">
        <v>545</v>
      </c>
      <c r="H373" s="236">
        <v>1</v>
      </c>
      <c r="I373" s="237"/>
      <c r="J373" s="238">
        <f>ROUND(I373*H373,2)</f>
        <v>0</v>
      </c>
      <c r="K373" s="239"/>
      <c r="L373" s="42"/>
      <c r="M373" s="240" t="s">
        <v>1</v>
      </c>
      <c r="N373" s="241" t="s">
        <v>42</v>
      </c>
      <c r="O373" s="92"/>
      <c r="P373" s="242">
        <f>O373*H373</f>
        <v>0</v>
      </c>
      <c r="Q373" s="242">
        <v>0</v>
      </c>
      <c r="R373" s="242">
        <f>Q373*H373</f>
        <v>0</v>
      </c>
      <c r="S373" s="242">
        <v>0</v>
      </c>
      <c r="T373" s="243">
        <f>S373*H373</f>
        <v>0</v>
      </c>
      <c r="U373" s="39"/>
      <c r="V373" s="39"/>
      <c r="W373" s="39"/>
      <c r="X373" s="39"/>
      <c r="Y373" s="39"/>
      <c r="Z373" s="39"/>
      <c r="AA373" s="39"/>
      <c r="AB373" s="39"/>
      <c r="AC373" s="39"/>
      <c r="AD373" s="39"/>
      <c r="AE373" s="39"/>
      <c r="AR373" s="244" t="s">
        <v>201</v>
      </c>
      <c r="AT373" s="244" t="s">
        <v>137</v>
      </c>
      <c r="AU373" s="244" t="s">
        <v>85</v>
      </c>
      <c r="AY373" s="16" t="s">
        <v>136</v>
      </c>
      <c r="BE373" s="144">
        <f>IF(N373="základní",J373,0)</f>
        <v>0</v>
      </c>
      <c r="BF373" s="144">
        <f>IF(N373="snížená",J373,0)</f>
        <v>0</v>
      </c>
      <c r="BG373" s="144">
        <f>IF(N373="zákl. přenesená",J373,0)</f>
        <v>0</v>
      </c>
      <c r="BH373" s="144">
        <f>IF(N373="sníž. přenesená",J373,0)</f>
        <v>0</v>
      </c>
      <c r="BI373" s="144">
        <f>IF(N373="nulová",J373,0)</f>
        <v>0</v>
      </c>
      <c r="BJ373" s="16" t="s">
        <v>85</v>
      </c>
      <c r="BK373" s="144">
        <f>ROUND(I373*H373,2)</f>
        <v>0</v>
      </c>
      <c r="BL373" s="16" t="s">
        <v>201</v>
      </c>
      <c r="BM373" s="244" t="s">
        <v>893</v>
      </c>
    </row>
    <row r="374" s="2" customFormat="1">
      <c r="A374" s="39"/>
      <c r="B374" s="40"/>
      <c r="C374" s="41"/>
      <c r="D374" s="245" t="s">
        <v>143</v>
      </c>
      <c r="E374" s="41"/>
      <c r="F374" s="246" t="s">
        <v>643</v>
      </c>
      <c r="G374" s="41"/>
      <c r="H374" s="41"/>
      <c r="I374" s="247"/>
      <c r="J374" s="41"/>
      <c r="K374" s="41"/>
      <c r="L374" s="42"/>
      <c r="M374" s="248"/>
      <c r="N374" s="249"/>
      <c r="O374" s="92"/>
      <c r="P374" s="92"/>
      <c r="Q374" s="92"/>
      <c r="R374" s="92"/>
      <c r="S374" s="92"/>
      <c r="T374" s="93"/>
      <c r="U374" s="39"/>
      <c r="V374" s="39"/>
      <c r="W374" s="39"/>
      <c r="X374" s="39"/>
      <c r="Y374" s="39"/>
      <c r="Z374" s="39"/>
      <c r="AA374" s="39"/>
      <c r="AB374" s="39"/>
      <c r="AC374" s="39"/>
      <c r="AD374" s="39"/>
      <c r="AE374" s="39"/>
      <c r="AT374" s="16" t="s">
        <v>143</v>
      </c>
      <c r="AU374" s="16" t="s">
        <v>85</v>
      </c>
    </row>
    <row r="375" s="2" customFormat="1">
      <c r="A375" s="39"/>
      <c r="B375" s="40"/>
      <c r="C375" s="41"/>
      <c r="D375" s="250" t="s">
        <v>145</v>
      </c>
      <c r="E375" s="41"/>
      <c r="F375" s="251" t="s">
        <v>645</v>
      </c>
      <c r="G375" s="41"/>
      <c r="H375" s="41"/>
      <c r="I375" s="247"/>
      <c r="J375" s="41"/>
      <c r="K375" s="41"/>
      <c r="L375" s="42"/>
      <c r="M375" s="248"/>
      <c r="N375" s="249"/>
      <c r="O375" s="92"/>
      <c r="P375" s="92"/>
      <c r="Q375" s="92"/>
      <c r="R375" s="92"/>
      <c r="S375" s="92"/>
      <c r="T375" s="93"/>
      <c r="U375" s="39"/>
      <c r="V375" s="39"/>
      <c r="W375" s="39"/>
      <c r="X375" s="39"/>
      <c r="Y375" s="39"/>
      <c r="Z375" s="39"/>
      <c r="AA375" s="39"/>
      <c r="AB375" s="39"/>
      <c r="AC375" s="39"/>
      <c r="AD375" s="39"/>
      <c r="AE375" s="39"/>
      <c r="AT375" s="16" t="s">
        <v>145</v>
      </c>
      <c r="AU375" s="16" t="s">
        <v>85</v>
      </c>
    </row>
    <row r="376" s="2" customFormat="1">
      <c r="A376" s="39"/>
      <c r="B376" s="40"/>
      <c r="C376" s="41"/>
      <c r="D376" s="245" t="s">
        <v>147</v>
      </c>
      <c r="E376" s="41"/>
      <c r="F376" s="252" t="s">
        <v>646</v>
      </c>
      <c r="G376" s="41"/>
      <c r="H376" s="41"/>
      <c r="I376" s="247"/>
      <c r="J376" s="41"/>
      <c r="K376" s="41"/>
      <c r="L376" s="42"/>
      <c r="M376" s="248"/>
      <c r="N376" s="249"/>
      <c r="O376" s="92"/>
      <c r="P376" s="92"/>
      <c r="Q376" s="92"/>
      <c r="R376" s="92"/>
      <c r="S376" s="92"/>
      <c r="T376" s="93"/>
      <c r="U376" s="39"/>
      <c r="V376" s="39"/>
      <c r="W376" s="39"/>
      <c r="X376" s="39"/>
      <c r="Y376" s="39"/>
      <c r="Z376" s="39"/>
      <c r="AA376" s="39"/>
      <c r="AB376" s="39"/>
      <c r="AC376" s="39"/>
      <c r="AD376" s="39"/>
      <c r="AE376" s="39"/>
      <c r="AT376" s="16" t="s">
        <v>147</v>
      </c>
      <c r="AU376" s="16" t="s">
        <v>85</v>
      </c>
    </row>
    <row r="377" s="2" customFormat="1" ht="16.5" customHeight="1">
      <c r="A377" s="39"/>
      <c r="B377" s="40"/>
      <c r="C377" s="232" t="s">
        <v>559</v>
      </c>
      <c r="D377" s="232" t="s">
        <v>137</v>
      </c>
      <c r="E377" s="233" t="s">
        <v>648</v>
      </c>
      <c r="F377" s="234" t="s">
        <v>649</v>
      </c>
      <c r="G377" s="235" t="s">
        <v>650</v>
      </c>
      <c r="H377" s="236">
        <v>6</v>
      </c>
      <c r="I377" s="237"/>
      <c r="J377" s="238">
        <f>ROUND(I377*H377,2)</f>
        <v>0</v>
      </c>
      <c r="K377" s="239"/>
      <c r="L377" s="42"/>
      <c r="M377" s="240" t="s">
        <v>1</v>
      </c>
      <c r="N377" s="241" t="s">
        <v>42</v>
      </c>
      <c r="O377" s="92"/>
      <c r="P377" s="242">
        <f>O377*H377</f>
        <v>0</v>
      </c>
      <c r="Q377" s="242">
        <v>0</v>
      </c>
      <c r="R377" s="242">
        <f>Q377*H377</f>
        <v>0</v>
      </c>
      <c r="S377" s="242">
        <v>0</v>
      </c>
      <c r="T377" s="243">
        <f>S377*H377</f>
        <v>0</v>
      </c>
      <c r="U377" s="39"/>
      <c r="V377" s="39"/>
      <c r="W377" s="39"/>
      <c r="X377" s="39"/>
      <c r="Y377" s="39"/>
      <c r="Z377" s="39"/>
      <c r="AA377" s="39"/>
      <c r="AB377" s="39"/>
      <c r="AC377" s="39"/>
      <c r="AD377" s="39"/>
      <c r="AE377" s="39"/>
      <c r="AR377" s="244" t="s">
        <v>201</v>
      </c>
      <c r="AT377" s="244" t="s">
        <v>137</v>
      </c>
      <c r="AU377" s="244" t="s">
        <v>85</v>
      </c>
      <c r="AY377" s="16" t="s">
        <v>136</v>
      </c>
      <c r="BE377" s="144">
        <f>IF(N377="základní",J377,0)</f>
        <v>0</v>
      </c>
      <c r="BF377" s="144">
        <f>IF(N377="snížená",J377,0)</f>
        <v>0</v>
      </c>
      <c r="BG377" s="144">
        <f>IF(N377="zákl. přenesená",J377,0)</f>
        <v>0</v>
      </c>
      <c r="BH377" s="144">
        <f>IF(N377="sníž. přenesená",J377,0)</f>
        <v>0</v>
      </c>
      <c r="BI377" s="144">
        <f>IF(N377="nulová",J377,0)</f>
        <v>0</v>
      </c>
      <c r="BJ377" s="16" t="s">
        <v>85</v>
      </c>
      <c r="BK377" s="144">
        <f>ROUND(I377*H377,2)</f>
        <v>0</v>
      </c>
      <c r="BL377" s="16" t="s">
        <v>201</v>
      </c>
      <c r="BM377" s="244" t="s">
        <v>894</v>
      </c>
    </row>
    <row r="378" s="2" customFormat="1">
      <c r="A378" s="39"/>
      <c r="B378" s="40"/>
      <c r="C378" s="41"/>
      <c r="D378" s="245" t="s">
        <v>143</v>
      </c>
      <c r="E378" s="41"/>
      <c r="F378" s="246" t="s">
        <v>649</v>
      </c>
      <c r="G378" s="41"/>
      <c r="H378" s="41"/>
      <c r="I378" s="247"/>
      <c r="J378" s="41"/>
      <c r="K378" s="41"/>
      <c r="L378" s="42"/>
      <c r="M378" s="248"/>
      <c r="N378" s="249"/>
      <c r="O378" s="92"/>
      <c r="P378" s="92"/>
      <c r="Q378" s="92"/>
      <c r="R378" s="92"/>
      <c r="S378" s="92"/>
      <c r="T378" s="93"/>
      <c r="U378" s="39"/>
      <c r="V378" s="39"/>
      <c r="W378" s="39"/>
      <c r="X378" s="39"/>
      <c r="Y378" s="39"/>
      <c r="Z378" s="39"/>
      <c r="AA378" s="39"/>
      <c r="AB378" s="39"/>
      <c r="AC378" s="39"/>
      <c r="AD378" s="39"/>
      <c r="AE378" s="39"/>
      <c r="AT378" s="16" t="s">
        <v>143</v>
      </c>
      <c r="AU378" s="16" t="s">
        <v>85</v>
      </c>
    </row>
    <row r="379" s="2" customFormat="1">
      <c r="A379" s="39"/>
      <c r="B379" s="40"/>
      <c r="C379" s="41"/>
      <c r="D379" s="250" t="s">
        <v>145</v>
      </c>
      <c r="E379" s="41"/>
      <c r="F379" s="251" t="s">
        <v>652</v>
      </c>
      <c r="G379" s="41"/>
      <c r="H379" s="41"/>
      <c r="I379" s="247"/>
      <c r="J379" s="41"/>
      <c r="K379" s="41"/>
      <c r="L379" s="42"/>
      <c r="M379" s="248"/>
      <c r="N379" s="249"/>
      <c r="O379" s="92"/>
      <c r="P379" s="92"/>
      <c r="Q379" s="92"/>
      <c r="R379" s="92"/>
      <c r="S379" s="92"/>
      <c r="T379" s="93"/>
      <c r="U379" s="39"/>
      <c r="V379" s="39"/>
      <c r="W379" s="39"/>
      <c r="X379" s="39"/>
      <c r="Y379" s="39"/>
      <c r="Z379" s="39"/>
      <c r="AA379" s="39"/>
      <c r="AB379" s="39"/>
      <c r="AC379" s="39"/>
      <c r="AD379" s="39"/>
      <c r="AE379" s="39"/>
      <c r="AT379" s="16" t="s">
        <v>145</v>
      </c>
      <c r="AU379" s="16" t="s">
        <v>85</v>
      </c>
    </row>
    <row r="380" s="2" customFormat="1">
      <c r="A380" s="39"/>
      <c r="B380" s="40"/>
      <c r="C380" s="41"/>
      <c r="D380" s="245" t="s">
        <v>147</v>
      </c>
      <c r="E380" s="41"/>
      <c r="F380" s="252" t="s">
        <v>653</v>
      </c>
      <c r="G380" s="41"/>
      <c r="H380" s="41"/>
      <c r="I380" s="247"/>
      <c r="J380" s="41"/>
      <c r="K380" s="41"/>
      <c r="L380" s="42"/>
      <c r="M380" s="248"/>
      <c r="N380" s="249"/>
      <c r="O380" s="92"/>
      <c r="P380" s="92"/>
      <c r="Q380" s="92"/>
      <c r="R380" s="92"/>
      <c r="S380" s="92"/>
      <c r="T380" s="93"/>
      <c r="U380" s="39"/>
      <c r="V380" s="39"/>
      <c r="W380" s="39"/>
      <c r="X380" s="39"/>
      <c r="Y380" s="39"/>
      <c r="Z380" s="39"/>
      <c r="AA380" s="39"/>
      <c r="AB380" s="39"/>
      <c r="AC380" s="39"/>
      <c r="AD380" s="39"/>
      <c r="AE380" s="39"/>
      <c r="AT380" s="16" t="s">
        <v>147</v>
      </c>
      <c r="AU380" s="16" t="s">
        <v>85</v>
      </c>
    </row>
    <row r="381" s="2" customFormat="1" ht="16.5" customHeight="1">
      <c r="A381" s="39"/>
      <c r="B381" s="40"/>
      <c r="C381" s="232" t="s">
        <v>566</v>
      </c>
      <c r="D381" s="232" t="s">
        <v>137</v>
      </c>
      <c r="E381" s="233" t="s">
        <v>665</v>
      </c>
      <c r="F381" s="234" t="s">
        <v>666</v>
      </c>
      <c r="G381" s="235" t="s">
        <v>545</v>
      </c>
      <c r="H381" s="236">
        <v>1</v>
      </c>
      <c r="I381" s="237"/>
      <c r="J381" s="238">
        <f>ROUND(I381*H381,2)</f>
        <v>0</v>
      </c>
      <c r="K381" s="239"/>
      <c r="L381" s="42"/>
      <c r="M381" s="240" t="s">
        <v>1</v>
      </c>
      <c r="N381" s="241" t="s">
        <v>42</v>
      </c>
      <c r="O381" s="92"/>
      <c r="P381" s="242">
        <f>O381*H381</f>
        <v>0</v>
      </c>
      <c r="Q381" s="242">
        <v>0</v>
      </c>
      <c r="R381" s="242">
        <f>Q381*H381</f>
        <v>0</v>
      </c>
      <c r="S381" s="242">
        <v>0</v>
      </c>
      <c r="T381" s="243">
        <f>S381*H381</f>
        <v>0</v>
      </c>
      <c r="U381" s="39"/>
      <c r="V381" s="39"/>
      <c r="W381" s="39"/>
      <c r="X381" s="39"/>
      <c r="Y381" s="39"/>
      <c r="Z381" s="39"/>
      <c r="AA381" s="39"/>
      <c r="AB381" s="39"/>
      <c r="AC381" s="39"/>
      <c r="AD381" s="39"/>
      <c r="AE381" s="39"/>
      <c r="AR381" s="244" t="s">
        <v>201</v>
      </c>
      <c r="AT381" s="244" t="s">
        <v>137</v>
      </c>
      <c r="AU381" s="244" t="s">
        <v>85</v>
      </c>
      <c r="AY381" s="16" t="s">
        <v>136</v>
      </c>
      <c r="BE381" s="144">
        <f>IF(N381="základní",J381,0)</f>
        <v>0</v>
      </c>
      <c r="BF381" s="144">
        <f>IF(N381="snížená",J381,0)</f>
        <v>0</v>
      </c>
      <c r="BG381" s="144">
        <f>IF(N381="zákl. přenesená",J381,0)</f>
        <v>0</v>
      </c>
      <c r="BH381" s="144">
        <f>IF(N381="sníž. přenesená",J381,0)</f>
        <v>0</v>
      </c>
      <c r="BI381" s="144">
        <f>IF(N381="nulová",J381,0)</f>
        <v>0</v>
      </c>
      <c r="BJ381" s="16" t="s">
        <v>85</v>
      </c>
      <c r="BK381" s="144">
        <f>ROUND(I381*H381,2)</f>
        <v>0</v>
      </c>
      <c r="BL381" s="16" t="s">
        <v>201</v>
      </c>
      <c r="BM381" s="244" t="s">
        <v>895</v>
      </c>
    </row>
    <row r="382" s="2" customFormat="1">
      <c r="A382" s="39"/>
      <c r="B382" s="40"/>
      <c r="C382" s="41"/>
      <c r="D382" s="245" t="s">
        <v>143</v>
      </c>
      <c r="E382" s="41"/>
      <c r="F382" s="246" t="s">
        <v>666</v>
      </c>
      <c r="G382" s="41"/>
      <c r="H382" s="41"/>
      <c r="I382" s="247"/>
      <c r="J382" s="41"/>
      <c r="K382" s="41"/>
      <c r="L382" s="42"/>
      <c r="M382" s="248"/>
      <c r="N382" s="249"/>
      <c r="O382" s="92"/>
      <c r="P382" s="92"/>
      <c r="Q382" s="92"/>
      <c r="R382" s="92"/>
      <c r="S382" s="92"/>
      <c r="T382" s="93"/>
      <c r="U382" s="39"/>
      <c r="V382" s="39"/>
      <c r="W382" s="39"/>
      <c r="X382" s="39"/>
      <c r="Y382" s="39"/>
      <c r="Z382" s="39"/>
      <c r="AA382" s="39"/>
      <c r="AB382" s="39"/>
      <c r="AC382" s="39"/>
      <c r="AD382" s="39"/>
      <c r="AE382" s="39"/>
      <c r="AT382" s="16" t="s">
        <v>143</v>
      </c>
      <c r="AU382" s="16" t="s">
        <v>85</v>
      </c>
    </row>
    <row r="383" s="2" customFormat="1">
      <c r="A383" s="39"/>
      <c r="B383" s="40"/>
      <c r="C383" s="41"/>
      <c r="D383" s="250" t="s">
        <v>145</v>
      </c>
      <c r="E383" s="41"/>
      <c r="F383" s="251" t="s">
        <v>668</v>
      </c>
      <c r="G383" s="41"/>
      <c r="H383" s="41"/>
      <c r="I383" s="247"/>
      <c r="J383" s="41"/>
      <c r="K383" s="41"/>
      <c r="L383" s="42"/>
      <c r="M383" s="248"/>
      <c r="N383" s="249"/>
      <c r="O383" s="92"/>
      <c r="P383" s="92"/>
      <c r="Q383" s="92"/>
      <c r="R383" s="92"/>
      <c r="S383" s="92"/>
      <c r="T383" s="93"/>
      <c r="U383" s="39"/>
      <c r="V383" s="39"/>
      <c r="W383" s="39"/>
      <c r="X383" s="39"/>
      <c r="Y383" s="39"/>
      <c r="Z383" s="39"/>
      <c r="AA383" s="39"/>
      <c r="AB383" s="39"/>
      <c r="AC383" s="39"/>
      <c r="AD383" s="39"/>
      <c r="AE383" s="39"/>
      <c r="AT383" s="16" t="s">
        <v>145</v>
      </c>
      <c r="AU383" s="16" t="s">
        <v>85</v>
      </c>
    </row>
    <row r="384" s="2" customFormat="1">
      <c r="A384" s="39"/>
      <c r="B384" s="40"/>
      <c r="C384" s="41"/>
      <c r="D384" s="245" t="s">
        <v>147</v>
      </c>
      <c r="E384" s="41"/>
      <c r="F384" s="252" t="s">
        <v>629</v>
      </c>
      <c r="G384" s="41"/>
      <c r="H384" s="41"/>
      <c r="I384" s="247"/>
      <c r="J384" s="41"/>
      <c r="K384" s="41"/>
      <c r="L384" s="42"/>
      <c r="M384" s="288"/>
      <c r="N384" s="289"/>
      <c r="O384" s="290"/>
      <c r="P384" s="290"/>
      <c r="Q384" s="290"/>
      <c r="R384" s="290"/>
      <c r="S384" s="290"/>
      <c r="T384" s="291"/>
      <c r="U384" s="39"/>
      <c r="V384" s="39"/>
      <c r="W384" s="39"/>
      <c r="X384" s="39"/>
      <c r="Y384" s="39"/>
      <c r="Z384" s="39"/>
      <c r="AA384" s="39"/>
      <c r="AB384" s="39"/>
      <c r="AC384" s="39"/>
      <c r="AD384" s="39"/>
      <c r="AE384" s="39"/>
      <c r="AT384" s="16" t="s">
        <v>147</v>
      </c>
      <c r="AU384" s="16" t="s">
        <v>85</v>
      </c>
    </row>
    <row r="385" s="2" customFormat="1" ht="6.96" customHeight="1">
      <c r="A385" s="39"/>
      <c r="B385" s="67"/>
      <c r="C385" s="68"/>
      <c r="D385" s="68"/>
      <c r="E385" s="68"/>
      <c r="F385" s="68"/>
      <c r="G385" s="68"/>
      <c r="H385" s="68"/>
      <c r="I385" s="68"/>
      <c r="J385" s="68"/>
      <c r="K385" s="68"/>
      <c r="L385" s="42"/>
      <c r="M385" s="39"/>
      <c r="O385" s="39"/>
      <c r="P385" s="39"/>
      <c r="Q385" s="39"/>
      <c r="R385" s="39"/>
      <c r="S385" s="39"/>
      <c r="T385" s="39"/>
      <c r="U385" s="39"/>
      <c r="V385" s="39"/>
      <c r="W385" s="39"/>
      <c r="X385" s="39"/>
      <c r="Y385" s="39"/>
      <c r="Z385" s="39"/>
      <c r="AA385" s="39"/>
      <c r="AB385" s="39"/>
      <c r="AC385" s="39"/>
      <c r="AD385" s="39"/>
      <c r="AE385" s="39"/>
    </row>
  </sheetData>
  <sheetProtection sheet="1" autoFilter="0" formatColumns="0" formatRows="0" objects="1" scenarios="1" spinCount="100000" saltValue="BthUDxMZQHdIzb1uME1K7u8I/1NW+lebBf/zqVK3LVcRNhf2BwYsvyOh9xIBfnofyry/fTyqTYf9QR8RtCEO1Q==" hashValue="I8K7yFtXqy0Axh/HqWpSlQFyKy7ASkuk+ES7vIgKxPdpE7gUUdNUoML/KP1J9iI9XKEI5ZrsDBaK8BdtdFh1CA==" algorithmName="SHA-512" password="CC35"/>
  <autoFilter ref="C121:K384"/>
  <mergeCells count="9">
    <mergeCell ref="E7:H7"/>
    <mergeCell ref="E9:H9"/>
    <mergeCell ref="E18:H18"/>
    <mergeCell ref="E27:H27"/>
    <mergeCell ref="E85:H85"/>
    <mergeCell ref="E87:H87"/>
    <mergeCell ref="E112:H112"/>
    <mergeCell ref="E114:H114"/>
    <mergeCell ref="L2:V2"/>
  </mergeCells>
  <hyperlinks>
    <hyperlink ref="F126" r:id="rId1" display="https://podminky.urs.cz/item/CS_URS_2021_01/121151123"/>
    <hyperlink ref="F130" r:id="rId2" display="https://podminky.urs.cz/item/CS_URS_2021_01/122251106"/>
    <hyperlink ref="F134" r:id="rId3" display="https://podminky.urs.cz/item/CS_URS_2021_01/122702119"/>
    <hyperlink ref="F138" r:id="rId4" display="https://podminky.urs.cz/item/CS_URS_2021_01/162251102"/>
    <hyperlink ref="F142" r:id="rId5" display="https://podminky.urs.cz/item/CS_URS_2021_01/162451106"/>
    <hyperlink ref="F147" r:id="rId6" display="https://podminky.urs.cz/item/CS_URS_2021_01/162751117"/>
    <hyperlink ref="F151" r:id="rId7" display="https://podminky.urs.cz/item/CS_URS_2021_01/162751139"/>
    <hyperlink ref="F156" r:id="rId8" display="https://podminky.urs.cz/item/CS_URS_2021_01/167151111"/>
    <hyperlink ref="F160" r:id="rId9" display="https://podminky.urs.cz/item/CS_URS_2021_01/171103202"/>
    <hyperlink ref="F164" r:id="rId10" display="https://podminky.urs.cz/item/CS_URS_2021_01/171201221"/>
    <hyperlink ref="F169" r:id="rId11" display="https://podminky.urs.cz/item/CS_URS_2021_01/171251101"/>
    <hyperlink ref="F173" r:id="rId12" display="https://podminky.urs.cz/item/CS_URS_2021_01/174151101"/>
    <hyperlink ref="F177" r:id="rId13" display="https://podminky.urs.cz/item/CS_URS_2021_01/181451122"/>
    <hyperlink ref="F184" r:id="rId14" display="https://podminky.urs.cz/item/CS_URS_2021_01/181951112"/>
    <hyperlink ref="F188" r:id="rId15" display="https://podminky.urs.cz/item/CS_URS_2021_01/182151111"/>
    <hyperlink ref="F192" r:id="rId16" display="https://podminky.urs.cz/item/CS_URS_2021_01/182251101"/>
    <hyperlink ref="F196" r:id="rId17" display="https://podminky.urs.cz/item/CS_URS_2021_01/182351133"/>
    <hyperlink ref="F200" r:id="rId18" display="https://podminky.urs.cz/item/CS_URS_2021_01/183102134"/>
    <hyperlink ref="F204" r:id="rId19" display="https://podminky.urs.cz/item/CS_URS_2021_01/184102122"/>
    <hyperlink ref="F210" r:id="rId20" display="https://podminky.urs.cz/item/CS_URS_2021_01/184813121"/>
    <hyperlink ref="F214" r:id="rId21" display="https://podminky.urs.cz/item/CS_URS_2021_01/184813125"/>
    <hyperlink ref="F218" r:id="rId22" display="https://podminky.urs.cz/item/CS_URS_2021_01/184911422"/>
    <hyperlink ref="F225" r:id="rId23" display="https://podminky.urs.cz/item/CS_URS_2021_01/185804311"/>
    <hyperlink ref="F228" r:id="rId24" display="https://podminky.urs.cz/item/CS_URS_2021_01/185851121"/>
    <hyperlink ref="F232" r:id="rId25" display="https://podminky.urs.cz/item/CS_URS_2021_01/185851129"/>
    <hyperlink ref="F240" r:id="rId26" display="https://podminky.urs.cz/item/CS_URS_2021_01/321321116"/>
    <hyperlink ref="F244" r:id="rId27" display="https://podminky.urs.cz/item/CS_URS_2021_01/321351010"/>
    <hyperlink ref="F248" r:id="rId28" display="https://podminky.urs.cz/item/CS_URS_2021_01/321352010"/>
    <hyperlink ref="F253" r:id="rId29" display="https://podminky.urs.cz/item/CS_URS_2021_01/273313611"/>
    <hyperlink ref="F260" r:id="rId30" display="https://podminky.urs.cz/item/CS_URS_2021_01/273313911"/>
    <hyperlink ref="F264" r:id="rId31" display="https://podminky.urs.cz/item/CS_URS_2021_01/278361111"/>
    <hyperlink ref="F268" r:id="rId32" display="https://podminky.urs.cz/item/CS_URS_2021_01/451315115"/>
    <hyperlink ref="F272" r:id="rId33" display="https://podminky.urs.cz/item/CS_URS_2021_01/451315125"/>
    <hyperlink ref="F280" r:id="rId34" display="https://podminky.urs.cz/item/CS_URS_2021_01/465512228"/>
    <hyperlink ref="F288" r:id="rId35" display="https://podminky.urs.cz/item/CS_URS_2021_01/465513228"/>
    <hyperlink ref="F293" r:id="rId36" display="https://podminky.urs.cz/item/CS_URS_2021_01/564752113"/>
    <hyperlink ref="F296" r:id="rId37" display="https://podminky.urs.cz/item/CS_URS_2021_01/569751111"/>
    <hyperlink ref="F301" r:id="rId38" display="https://podminky.urs.cz/item/CS_URS_2021_01/577134121"/>
    <hyperlink ref="F305" r:id="rId39" display="https://podminky.urs.cz/item/CS_URS_2021_01/573231111"/>
    <hyperlink ref="F308" r:id="rId40" display="https://podminky.urs.cz/item/CS_URS_2021_01/565155121"/>
    <hyperlink ref="F312" r:id="rId41" display="https://podminky.urs.cz/item/CS_URS_2021_01/564851111"/>
    <hyperlink ref="F315" r:id="rId42" display="https://podminky.urs.cz/item/CS_URS_2021_01/561021131"/>
    <hyperlink ref="F322" r:id="rId43" display="https://podminky.urs.cz/item/CS_URS_2021_01/569903311"/>
    <hyperlink ref="F326" r:id="rId44" display="https://podminky.urs.cz/item/CS_URS_2021_01/573312611"/>
    <hyperlink ref="F330" r:id="rId45" display="https://podminky.urs.cz/item/CS_URS_2021_01/596412313"/>
    <hyperlink ref="F336" r:id="rId46" display="https://podminky.urs.cz/item/CS_URS_2021_01/596841220"/>
    <hyperlink ref="F342" r:id="rId47" display="https://podminky.urs.cz/item/CS_URS_2021_01/599141111"/>
    <hyperlink ref="F348" r:id="rId48" display="https://podminky.urs.cz/item/CS_URS_2021_01/916231213"/>
    <hyperlink ref="F357" r:id="rId49" display="https://podminky.urs.cz/item/CS_URS_2021_01/998225111"/>
    <hyperlink ref="F363" r:id="rId50" display="https://podminky.urs.cz/item/CS_URS_2021_01/012103000"/>
    <hyperlink ref="F367" r:id="rId51" display="https://podminky.urs.cz/item/CS_URS_2021_01/013254000"/>
    <hyperlink ref="F371" r:id="rId52" display="https://podminky.urs.cz/item/CS_URS_2021_01/030001000"/>
    <hyperlink ref="F375" r:id="rId53" display="https://podminky.urs.cz/item/CS_URS_2021_01/034303000"/>
    <hyperlink ref="F379" r:id="rId54" display="https://podminky.urs.cz/item/CS_URS_2021_01/043134000"/>
    <hyperlink ref="F383" r:id="rId55" display="https://podminky.urs.cz/item/CS_URS_2021_01/011314000"/>
  </hyperlinks>
  <pageMargins left="0.39375" right="0.39375" top="0.39375" bottom="0.39375" header="0" footer="0"/>
  <pageSetup paperSize="9" orientation="portrait" blackAndWhite="1" fitToHeight="100"/>
  <headerFooter>
    <oddFooter>&amp;CStrana &amp;P z &amp;N</oddFooter>
  </headerFooter>
  <drawing r:id="rId56"/>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96</v>
      </c>
    </row>
    <row r="3" s="1" customFormat="1" ht="6.96" customHeight="1">
      <c r="B3" s="152"/>
      <c r="C3" s="153"/>
      <c r="D3" s="153"/>
      <c r="E3" s="153"/>
      <c r="F3" s="153"/>
      <c r="G3" s="153"/>
      <c r="H3" s="153"/>
      <c r="I3" s="153"/>
      <c r="J3" s="153"/>
      <c r="K3" s="153"/>
      <c r="L3" s="19"/>
      <c r="AT3" s="16" t="s">
        <v>87</v>
      </c>
    </row>
    <row r="4" s="1" customFormat="1" ht="24.96" customHeight="1">
      <c r="B4" s="19"/>
      <c r="D4" s="154" t="s">
        <v>106</v>
      </c>
      <c r="L4" s="19"/>
      <c r="M4" s="155" t="s">
        <v>10</v>
      </c>
      <c r="AT4" s="16" t="s">
        <v>4</v>
      </c>
    </row>
    <row r="5" s="1" customFormat="1" ht="6.96" customHeight="1">
      <c r="B5" s="19"/>
      <c r="L5" s="19"/>
    </row>
    <row r="6" s="1" customFormat="1" ht="12" customHeight="1">
      <c r="B6" s="19"/>
      <c r="D6" s="156" t="s">
        <v>16</v>
      </c>
      <c r="L6" s="19"/>
    </row>
    <row r="7" s="1" customFormat="1" ht="16.5" customHeight="1">
      <c r="B7" s="19"/>
      <c r="E7" s="157" t="str">
        <f>'Rekapitulace stavby'!K6</f>
        <v>Polní cesta PC10 - Horní Hynčina</v>
      </c>
      <c r="F7" s="156"/>
      <c r="G7" s="156"/>
      <c r="H7" s="156"/>
      <c r="L7" s="19"/>
    </row>
    <row r="8" s="2" customFormat="1" ht="12" customHeight="1">
      <c r="A8" s="39"/>
      <c r="B8" s="42"/>
      <c r="C8" s="39"/>
      <c r="D8" s="156" t="s">
        <v>107</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2"/>
      <c r="C9" s="39"/>
      <c r="D9" s="39"/>
      <c r="E9" s="158" t="s">
        <v>896</v>
      </c>
      <c r="F9" s="39"/>
      <c r="G9" s="39"/>
      <c r="H9" s="39"/>
      <c r="I9" s="39"/>
      <c r="J9" s="39"/>
      <c r="K9" s="39"/>
      <c r="L9" s="64"/>
      <c r="S9" s="39"/>
      <c r="T9" s="39"/>
      <c r="U9" s="39"/>
      <c r="V9" s="39"/>
      <c r="W9" s="39"/>
      <c r="X9" s="39"/>
      <c r="Y9" s="39"/>
      <c r="Z9" s="39"/>
      <c r="AA9" s="39"/>
      <c r="AB9" s="39"/>
      <c r="AC9" s="39"/>
      <c r="AD9" s="39"/>
      <c r="AE9" s="39"/>
    </row>
    <row r="10" s="2" customFormat="1">
      <c r="A10" s="39"/>
      <c r="B10" s="42"/>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2"/>
      <c r="C11" s="39"/>
      <c r="D11" s="156" t="s">
        <v>18</v>
      </c>
      <c r="E11" s="39"/>
      <c r="F11" s="159" t="s">
        <v>1</v>
      </c>
      <c r="G11" s="39"/>
      <c r="H11" s="39"/>
      <c r="I11" s="156" t="s">
        <v>19</v>
      </c>
      <c r="J11" s="159" t="s">
        <v>1</v>
      </c>
      <c r="K11" s="39"/>
      <c r="L11" s="64"/>
      <c r="S11" s="39"/>
      <c r="T11" s="39"/>
      <c r="U11" s="39"/>
      <c r="V11" s="39"/>
      <c r="W11" s="39"/>
      <c r="X11" s="39"/>
      <c r="Y11" s="39"/>
      <c r="Z11" s="39"/>
      <c r="AA11" s="39"/>
      <c r="AB11" s="39"/>
      <c r="AC11" s="39"/>
      <c r="AD11" s="39"/>
      <c r="AE11" s="39"/>
    </row>
    <row r="12" s="2" customFormat="1" ht="12" customHeight="1">
      <c r="A12" s="39"/>
      <c r="B12" s="42"/>
      <c r="C12" s="39"/>
      <c r="D12" s="156" t="s">
        <v>20</v>
      </c>
      <c r="E12" s="39"/>
      <c r="F12" s="159" t="s">
        <v>21</v>
      </c>
      <c r="G12" s="39"/>
      <c r="H12" s="39"/>
      <c r="I12" s="156" t="s">
        <v>22</v>
      </c>
      <c r="J12" s="160" t="str">
        <f>'Rekapitulace stavby'!AN8</f>
        <v>11. 3. 2021</v>
      </c>
      <c r="K12" s="39"/>
      <c r="L12" s="64"/>
      <c r="S12" s="39"/>
      <c r="T12" s="39"/>
      <c r="U12" s="39"/>
      <c r="V12" s="39"/>
      <c r="W12" s="39"/>
      <c r="X12" s="39"/>
      <c r="Y12" s="39"/>
      <c r="Z12" s="39"/>
      <c r="AA12" s="39"/>
      <c r="AB12" s="39"/>
      <c r="AC12" s="39"/>
      <c r="AD12" s="39"/>
      <c r="AE12" s="39"/>
    </row>
    <row r="13" s="2" customFormat="1" ht="10.8" customHeight="1">
      <c r="A13" s="39"/>
      <c r="B13" s="42"/>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2"/>
      <c r="C14" s="39"/>
      <c r="D14" s="156" t="s">
        <v>24</v>
      </c>
      <c r="E14" s="39"/>
      <c r="F14" s="39"/>
      <c r="G14" s="39"/>
      <c r="H14" s="39"/>
      <c r="I14" s="156" t="s">
        <v>25</v>
      </c>
      <c r="J14" s="159" t="s">
        <v>1</v>
      </c>
      <c r="K14" s="39"/>
      <c r="L14" s="64"/>
      <c r="S14" s="39"/>
      <c r="T14" s="39"/>
      <c r="U14" s="39"/>
      <c r="V14" s="39"/>
      <c r="W14" s="39"/>
      <c r="X14" s="39"/>
      <c r="Y14" s="39"/>
      <c r="Z14" s="39"/>
      <c r="AA14" s="39"/>
      <c r="AB14" s="39"/>
      <c r="AC14" s="39"/>
      <c r="AD14" s="39"/>
      <c r="AE14" s="39"/>
    </row>
    <row r="15" s="2" customFormat="1" ht="18" customHeight="1">
      <c r="A15" s="39"/>
      <c r="B15" s="42"/>
      <c r="C15" s="39"/>
      <c r="D15" s="39"/>
      <c r="E15" s="159" t="s">
        <v>26</v>
      </c>
      <c r="F15" s="39"/>
      <c r="G15" s="39"/>
      <c r="H15" s="39"/>
      <c r="I15" s="156" t="s">
        <v>27</v>
      </c>
      <c r="J15" s="159" t="s">
        <v>1</v>
      </c>
      <c r="K15" s="39"/>
      <c r="L15" s="64"/>
      <c r="S15" s="39"/>
      <c r="T15" s="39"/>
      <c r="U15" s="39"/>
      <c r="V15" s="39"/>
      <c r="W15" s="39"/>
      <c r="X15" s="39"/>
      <c r="Y15" s="39"/>
      <c r="Z15" s="39"/>
      <c r="AA15" s="39"/>
      <c r="AB15" s="39"/>
      <c r="AC15" s="39"/>
      <c r="AD15" s="39"/>
      <c r="AE15" s="39"/>
    </row>
    <row r="16" s="2" customFormat="1" ht="6.96" customHeight="1">
      <c r="A16" s="39"/>
      <c r="B16" s="42"/>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2"/>
      <c r="C17" s="39"/>
      <c r="D17" s="156" t="s">
        <v>28</v>
      </c>
      <c r="E17" s="39"/>
      <c r="F17" s="39"/>
      <c r="G17" s="39"/>
      <c r="H17" s="39"/>
      <c r="I17" s="156" t="s">
        <v>25</v>
      </c>
      <c r="J17" s="32"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2"/>
      <c r="C18" s="39"/>
      <c r="D18" s="39"/>
      <c r="E18" s="32" t="str">
        <f>'Rekapitulace stavby'!E14</f>
        <v>Vyplň údaj</v>
      </c>
      <c r="F18" s="159"/>
      <c r="G18" s="159"/>
      <c r="H18" s="159"/>
      <c r="I18" s="156" t="s">
        <v>27</v>
      </c>
      <c r="J18" s="32"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2"/>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2"/>
      <c r="C20" s="39"/>
      <c r="D20" s="156" t="s">
        <v>30</v>
      </c>
      <c r="E20" s="39"/>
      <c r="F20" s="39"/>
      <c r="G20" s="39"/>
      <c r="H20" s="39"/>
      <c r="I20" s="156" t="s">
        <v>25</v>
      </c>
      <c r="J20" s="159" t="s">
        <v>1</v>
      </c>
      <c r="K20" s="39"/>
      <c r="L20" s="64"/>
      <c r="S20" s="39"/>
      <c r="T20" s="39"/>
      <c r="U20" s="39"/>
      <c r="V20" s="39"/>
      <c r="W20" s="39"/>
      <c r="X20" s="39"/>
      <c r="Y20" s="39"/>
      <c r="Z20" s="39"/>
      <c r="AA20" s="39"/>
      <c r="AB20" s="39"/>
      <c r="AC20" s="39"/>
      <c r="AD20" s="39"/>
      <c r="AE20" s="39"/>
    </row>
    <row r="21" s="2" customFormat="1" ht="18" customHeight="1">
      <c r="A21" s="39"/>
      <c r="B21" s="42"/>
      <c r="C21" s="39"/>
      <c r="D21" s="39"/>
      <c r="E21" s="159" t="s">
        <v>31</v>
      </c>
      <c r="F21" s="39"/>
      <c r="G21" s="39"/>
      <c r="H21" s="39"/>
      <c r="I21" s="156" t="s">
        <v>27</v>
      </c>
      <c r="J21" s="159" t="s">
        <v>1</v>
      </c>
      <c r="K21" s="39"/>
      <c r="L21" s="64"/>
      <c r="S21" s="39"/>
      <c r="T21" s="39"/>
      <c r="U21" s="39"/>
      <c r="V21" s="39"/>
      <c r="W21" s="39"/>
      <c r="X21" s="39"/>
      <c r="Y21" s="39"/>
      <c r="Z21" s="39"/>
      <c r="AA21" s="39"/>
      <c r="AB21" s="39"/>
      <c r="AC21" s="39"/>
      <c r="AD21" s="39"/>
      <c r="AE21" s="39"/>
    </row>
    <row r="22" s="2" customFormat="1" ht="6.96" customHeight="1">
      <c r="A22" s="39"/>
      <c r="B22" s="42"/>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2"/>
      <c r="C23" s="39"/>
      <c r="D23" s="156" t="s">
        <v>33</v>
      </c>
      <c r="E23" s="39"/>
      <c r="F23" s="39"/>
      <c r="G23" s="39"/>
      <c r="H23" s="39"/>
      <c r="I23" s="156" t="s">
        <v>25</v>
      </c>
      <c r="J23" s="159" t="str">
        <f>IF('Rekapitulace stavby'!AN19="","",'Rekapitulace stavby'!AN19)</f>
        <v/>
      </c>
      <c r="K23" s="39"/>
      <c r="L23" s="64"/>
      <c r="S23" s="39"/>
      <c r="T23" s="39"/>
      <c r="U23" s="39"/>
      <c r="V23" s="39"/>
      <c r="W23" s="39"/>
      <c r="X23" s="39"/>
      <c r="Y23" s="39"/>
      <c r="Z23" s="39"/>
      <c r="AA23" s="39"/>
      <c r="AB23" s="39"/>
      <c r="AC23" s="39"/>
      <c r="AD23" s="39"/>
      <c r="AE23" s="39"/>
    </row>
    <row r="24" s="2" customFormat="1" ht="18" customHeight="1">
      <c r="A24" s="39"/>
      <c r="B24" s="42"/>
      <c r="C24" s="39"/>
      <c r="D24" s="39"/>
      <c r="E24" s="159" t="str">
        <f>IF('Rekapitulace stavby'!E20="","",'Rekapitulace stavby'!E20)</f>
        <v xml:space="preserve"> </v>
      </c>
      <c r="F24" s="39"/>
      <c r="G24" s="39"/>
      <c r="H24" s="39"/>
      <c r="I24" s="156" t="s">
        <v>27</v>
      </c>
      <c r="J24" s="159" t="str">
        <f>IF('Rekapitulace stavby'!AN20="","",'Rekapitulace stavby'!AN20)</f>
        <v/>
      </c>
      <c r="K24" s="39"/>
      <c r="L24" s="64"/>
      <c r="S24" s="39"/>
      <c r="T24" s="39"/>
      <c r="U24" s="39"/>
      <c r="V24" s="39"/>
      <c r="W24" s="39"/>
      <c r="X24" s="39"/>
      <c r="Y24" s="39"/>
      <c r="Z24" s="39"/>
      <c r="AA24" s="39"/>
      <c r="AB24" s="39"/>
      <c r="AC24" s="39"/>
      <c r="AD24" s="39"/>
      <c r="AE24" s="39"/>
    </row>
    <row r="25" s="2" customFormat="1" ht="6.96" customHeight="1">
      <c r="A25" s="39"/>
      <c r="B25" s="42"/>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2"/>
      <c r="C26" s="39"/>
      <c r="D26" s="156" t="s">
        <v>34</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61"/>
      <c r="B27" s="162"/>
      <c r="C27" s="161"/>
      <c r="D27" s="161"/>
      <c r="E27" s="163" t="s">
        <v>1</v>
      </c>
      <c r="F27" s="163"/>
      <c r="G27" s="163"/>
      <c r="H27" s="163"/>
      <c r="I27" s="161"/>
      <c r="J27" s="161"/>
      <c r="K27" s="161"/>
      <c r="L27" s="164"/>
      <c r="S27" s="161"/>
      <c r="T27" s="161"/>
      <c r="U27" s="161"/>
      <c r="V27" s="161"/>
      <c r="W27" s="161"/>
      <c r="X27" s="161"/>
      <c r="Y27" s="161"/>
      <c r="Z27" s="161"/>
      <c r="AA27" s="161"/>
      <c r="AB27" s="161"/>
      <c r="AC27" s="161"/>
      <c r="AD27" s="161"/>
      <c r="AE27" s="161"/>
    </row>
    <row r="28" s="2" customFormat="1" ht="6.96" customHeight="1">
      <c r="A28" s="39"/>
      <c r="B28" s="42"/>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2"/>
      <c r="C29" s="39"/>
      <c r="D29" s="165"/>
      <c r="E29" s="165"/>
      <c r="F29" s="165"/>
      <c r="G29" s="165"/>
      <c r="H29" s="165"/>
      <c r="I29" s="165"/>
      <c r="J29" s="165"/>
      <c r="K29" s="165"/>
      <c r="L29" s="64"/>
      <c r="S29" s="39"/>
      <c r="T29" s="39"/>
      <c r="U29" s="39"/>
      <c r="V29" s="39"/>
      <c r="W29" s="39"/>
      <c r="X29" s="39"/>
      <c r="Y29" s="39"/>
      <c r="Z29" s="39"/>
      <c r="AA29" s="39"/>
      <c r="AB29" s="39"/>
      <c r="AC29" s="39"/>
      <c r="AD29" s="39"/>
      <c r="AE29" s="39"/>
    </row>
    <row r="30" s="2" customFormat="1" ht="25.44" customHeight="1">
      <c r="A30" s="39"/>
      <c r="B30" s="42"/>
      <c r="C30" s="39"/>
      <c r="D30" s="166" t="s">
        <v>37</v>
      </c>
      <c r="E30" s="39"/>
      <c r="F30" s="39"/>
      <c r="G30" s="39"/>
      <c r="H30" s="39"/>
      <c r="I30" s="39"/>
      <c r="J30" s="167">
        <f>ROUND(J126, 2)</f>
        <v>0</v>
      </c>
      <c r="K30" s="39"/>
      <c r="L30" s="64"/>
      <c r="S30" s="39"/>
      <c r="T30" s="39"/>
      <c r="U30" s="39"/>
      <c r="V30" s="39"/>
      <c r="W30" s="39"/>
      <c r="X30" s="39"/>
      <c r="Y30" s="39"/>
      <c r="Z30" s="39"/>
      <c r="AA30" s="39"/>
      <c r="AB30" s="39"/>
      <c r="AC30" s="39"/>
      <c r="AD30" s="39"/>
      <c r="AE30" s="39"/>
    </row>
    <row r="31" s="2" customFormat="1" ht="6.96" customHeight="1">
      <c r="A31" s="39"/>
      <c r="B31" s="42"/>
      <c r="C31" s="39"/>
      <c r="D31" s="165"/>
      <c r="E31" s="165"/>
      <c r="F31" s="165"/>
      <c r="G31" s="165"/>
      <c r="H31" s="165"/>
      <c r="I31" s="165"/>
      <c r="J31" s="165"/>
      <c r="K31" s="165"/>
      <c r="L31" s="64"/>
      <c r="S31" s="39"/>
      <c r="T31" s="39"/>
      <c r="U31" s="39"/>
      <c r="V31" s="39"/>
      <c r="W31" s="39"/>
      <c r="X31" s="39"/>
      <c r="Y31" s="39"/>
      <c r="Z31" s="39"/>
      <c r="AA31" s="39"/>
      <c r="AB31" s="39"/>
      <c r="AC31" s="39"/>
      <c r="AD31" s="39"/>
      <c r="AE31" s="39"/>
    </row>
    <row r="32" s="2" customFormat="1" ht="14.4" customHeight="1">
      <c r="A32" s="39"/>
      <c r="B32" s="42"/>
      <c r="C32" s="39"/>
      <c r="D32" s="39"/>
      <c r="E32" s="39"/>
      <c r="F32" s="168" t="s">
        <v>39</v>
      </c>
      <c r="G32" s="39"/>
      <c r="H32" s="39"/>
      <c r="I32" s="168" t="s">
        <v>38</v>
      </c>
      <c r="J32" s="168" t="s">
        <v>40</v>
      </c>
      <c r="K32" s="39"/>
      <c r="L32" s="64"/>
      <c r="S32" s="39"/>
      <c r="T32" s="39"/>
      <c r="U32" s="39"/>
      <c r="V32" s="39"/>
      <c r="W32" s="39"/>
      <c r="X32" s="39"/>
      <c r="Y32" s="39"/>
      <c r="Z32" s="39"/>
      <c r="AA32" s="39"/>
      <c r="AB32" s="39"/>
      <c r="AC32" s="39"/>
      <c r="AD32" s="39"/>
      <c r="AE32" s="39"/>
    </row>
    <row r="33" s="2" customFormat="1" ht="14.4" customHeight="1">
      <c r="A33" s="39"/>
      <c r="B33" s="42"/>
      <c r="C33" s="39"/>
      <c r="D33" s="169" t="s">
        <v>41</v>
      </c>
      <c r="E33" s="156" t="s">
        <v>42</v>
      </c>
      <c r="F33" s="170">
        <f>ROUND((SUM(BE126:BE425)),  2)</f>
        <v>0</v>
      </c>
      <c r="G33" s="39"/>
      <c r="H33" s="39"/>
      <c r="I33" s="171">
        <v>0.20999999999999999</v>
      </c>
      <c r="J33" s="170">
        <f>ROUND(((SUM(BE126:BE425))*I33),  2)</f>
        <v>0</v>
      </c>
      <c r="K33" s="39"/>
      <c r="L33" s="64"/>
      <c r="S33" s="39"/>
      <c r="T33" s="39"/>
      <c r="U33" s="39"/>
      <c r="V33" s="39"/>
      <c r="W33" s="39"/>
      <c r="X33" s="39"/>
      <c r="Y33" s="39"/>
      <c r="Z33" s="39"/>
      <c r="AA33" s="39"/>
      <c r="AB33" s="39"/>
      <c r="AC33" s="39"/>
      <c r="AD33" s="39"/>
      <c r="AE33" s="39"/>
    </row>
    <row r="34" s="2" customFormat="1" ht="14.4" customHeight="1">
      <c r="A34" s="39"/>
      <c r="B34" s="42"/>
      <c r="C34" s="39"/>
      <c r="D34" s="39"/>
      <c r="E34" s="156" t="s">
        <v>43</v>
      </c>
      <c r="F34" s="170">
        <f>ROUND((SUM(BF126:BF425)),  2)</f>
        <v>0</v>
      </c>
      <c r="G34" s="39"/>
      <c r="H34" s="39"/>
      <c r="I34" s="171">
        <v>0.14999999999999999</v>
      </c>
      <c r="J34" s="170">
        <f>ROUND(((SUM(BF126:BF425))*I34),  2)</f>
        <v>0</v>
      </c>
      <c r="K34" s="39"/>
      <c r="L34" s="64"/>
      <c r="S34" s="39"/>
      <c r="T34" s="39"/>
      <c r="U34" s="39"/>
      <c r="V34" s="39"/>
      <c r="W34" s="39"/>
      <c r="X34" s="39"/>
      <c r="Y34" s="39"/>
      <c r="Z34" s="39"/>
      <c r="AA34" s="39"/>
      <c r="AB34" s="39"/>
      <c r="AC34" s="39"/>
      <c r="AD34" s="39"/>
      <c r="AE34" s="39"/>
    </row>
    <row r="35" hidden="1" s="2" customFormat="1" ht="14.4" customHeight="1">
      <c r="A35" s="39"/>
      <c r="B35" s="42"/>
      <c r="C35" s="39"/>
      <c r="D35" s="39"/>
      <c r="E35" s="156" t="s">
        <v>44</v>
      </c>
      <c r="F35" s="170">
        <f>ROUND((SUM(BG126:BG425)),  2)</f>
        <v>0</v>
      </c>
      <c r="G35" s="39"/>
      <c r="H35" s="39"/>
      <c r="I35" s="171">
        <v>0.20999999999999999</v>
      </c>
      <c r="J35" s="170">
        <f>0</f>
        <v>0</v>
      </c>
      <c r="K35" s="39"/>
      <c r="L35" s="64"/>
      <c r="S35" s="39"/>
      <c r="T35" s="39"/>
      <c r="U35" s="39"/>
      <c r="V35" s="39"/>
      <c r="W35" s="39"/>
      <c r="X35" s="39"/>
      <c r="Y35" s="39"/>
      <c r="Z35" s="39"/>
      <c r="AA35" s="39"/>
      <c r="AB35" s="39"/>
      <c r="AC35" s="39"/>
      <c r="AD35" s="39"/>
      <c r="AE35" s="39"/>
    </row>
    <row r="36" hidden="1" s="2" customFormat="1" ht="14.4" customHeight="1">
      <c r="A36" s="39"/>
      <c r="B36" s="42"/>
      <c r="C36" s="39"/>
      <c r="D36" s="39"/>
      <c r="E36" s="156" t="s">
        <v>45</v>
      </c>
      <c r="F36" s="170">
        <f>ROUND((SUM(BH126:BH425)),  2)</f>
        <v>0</v>
      </c>
      <c r="G36" s="39"/>
      <c r="H36" s="39"/>
      <c r="I36" s="171">
        <v>0.14999999999999999</v>
      </c>
      <c r="J36" s="170">
        <f>0</f>
        <v>0</v>
      </c>
      <c r="K36" s="39"/>
      <c r="L36" s="64"/>
      <c r="S36" s="39"/>
      <c r="T36" s="39"/>
      <c r="U36" s="39"/>
      <c r="V36" s="39"/>
      <c r="W36" s="39"/>
      <c r="X36" s="39"/>
      <c r="Y36" s="39"/>
      <c r="Z36" s="39"/>
      <c r="AA36" s="39"/>
      <c r="AB36" s="39"/>
      <c r="AC36" s="39"/>
      <c r="AD36" s="39"/>
      <c r="AE36" s="39"/>
    </row>
    <row r="37" hidden="1" s="2" customFormat="1" ht="14.4" customHeight="1">
      <c r="A37" s="39"/>
      <c r="B37" s="42"/>
      <c r="C37" s="39"/>
      <c r="D37" s="39"/>
      <c r="E37" s="156" t="s">
        <v>46</v>
      </c>
      <c r="F37" s="170">
        <f>ROUND((SUM(BI126:BI425)),  2)</f>
        <v>0</v>
      </c>
      <c r="G37" s="39"/>
      <c r="H37" s="39"/>
      <c r="I37" s="171">
        <v>0</v>
      </c>
      <c r="J37" s="170">
        <f>0</f>
        <v>0</v>
      </c>
      <c r="K37" s="39"/>
      <c r="L37" s="64"/>
      <c r="S37" s="39"/>
      <c r="T37" s="39"/>
      <c r="U37" s="39"/>
      <c r="V37" s="39"/>
      <c r="W37" s="39"/>
      <c r="X37" s="39"/>
      <c r="Y37" s="39"/>
      <c r="Z37" s="39"/>
      <c r="AA37" s="39"/>
      <c r="AB37" s="39"/>
      <c r="AC37" s="39"/>
      <c r="AD37" s="39"/>
      <c r="AE37" s="39"/>
    </row>
    <row r="38" s="2" customFormat="1" ht="6.96" customHeight="1">
      <c r="A38" s="39"/>
      <c r="B38" s="42"/>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2"/>
      <c r="C39" s="172"/>
      <c r="D39" s="173" t="s">
        <v>47</v>
      </c>
      <c r="E39" s="174"/>
      <c r="F39" s="174"/>
      <c r="G39" s="175" t="s">
        <v>48</v>
      </c>
      <c r="H39" s="176" t="s">
        <v>49</v>
      </c>
      <c r="I39" s="174"/>
      <c r="J39" s="177">
        <f>SUM(J30:J37)</f>
        <v>0</v>
      </c>
      <c r="K39" s="178"/>
      <c r="L39" s="64"/>
      <c r="S39" s="39"/>
      <c r="T39" s="39"/>
      <c r="U39" s="39"/>
      <c r="V39" s="39"/>
      <c r="W39" s="39"/>
      <c r="X39" s="39"/>
      <c r="Y39" s="39"/>
      <c r="Z39" s="39"/>
      <c r="AA39" s="39"/>
      <c r="AB39" s="39"/>
      <c r="AC39" s="39"/>
      <c r="AD39" s="39"/>
      <c r="AE39" s="39"/>
    </row>
    <row r="40" s="2" customFormat="1" ht="14.4" customHeight="1">
      <c r="A40" s="39"/>
      <c r="B40" s="42"/>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19"/>
      <c r="L41" s="19"/>
    </row>
    <row r="42" s="1" customFormat="1" ht="14.4" customHeight="1">
      <c r="B42" s="19"/>
      <c r="L42" s="19"/>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4"/>
      <c r="D50" s="179" t="s">
        <v>50</v>
      </c>
      <c r="E50" s="180"/>
      <c r="F50" s="180"/>
      <c r="G50" s="179" t="s">
        <v>51</v>
      </c>
      <c r="H50" s="180"/>
      <c r="I50" s="180"/>
      <c r="J50" s="180"/>
      <c r="K50" s="180"/>
      <c r="L50" s="64"/>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9"/>
      <c r="B61" s="42"/>
      <c r="C61" s="39"/>
      <c r="D61" s="181" t="s">
        <v>52</v>
      </c>
      <c r="E61" s="182"/>
      <c r="F61" s="183" t="s">
        <v>53</v>
      </c>
      <c r="G61" s="181" t="s">
        <v>52</v>
      </c>
      <c r="H61" s="182"/>
      <c r="I61" s="182"/>
      <c r="J61" s="184" t="s">
        <v>53</v>
      </c>
      <c r="K61" s="182"/>
      <c r="L61" s="64"/>
      <c r="S61" s="39"/>
      <c r="T61" s="39"/>
      <c r="U61" s="39"/>
      <c r="V61" s="39"/>
      <c r="W61" s="39"/>
      <c r="X61" s="39"/>
      <c r="Y61" s="39"/>
      <c r="Z61" s="39"/>
      <c r="AA61" s="39"/>
      <c r="AB61" s="39"/>
      <c r="AC61" s="39"/>
      <c r="AD61" s="39"/>
      <c r="AE61" s="39"/>
    </row>
    <row r="62">
      <c r="B62" s="19"/>
      <c r="L62" s="19"/>
    </row>
    <row r="63">
      <c r="B63" s="19"/>
      <c r="L63" s="19"/>
    </row>
    <row r="64">
      <c r="B64" s="19"/>
      <c r="L64" s="19"/>
    </row>
    <row r="65" s="2" customFormat="1">
      <c r="A65" s="39"/>
      <c r="B65" s="42"/>
      <c r="C65" s="39"/>
      <c r="D65" s="179" t="s">
        <v>54</v>
      </c>
      <c r="E65" s="185"/>
      <c r="F65" s="185"/>
      <c r="G65" s="179" t="s">
        <v>55</v>
      </c>
      <c r="H65" s="185"/>
      <c r="I65" s="185"/>
      <c r="J65" s="185"/>
      <c r="K65" s="185"/>
      <c r="L65" s="64"/>
      <c r="S65" s="39"/>
      <c r="T65" s="39"/>
      <c r="U65" s="39"/>
      <c r="V65" s="39"/>
      <c r="W65" s="39"/>
      <c r="X65" s="39"/>
      <c r="Y65" s="39"/>
      <c r="Z65" s="39"/>
      <c r="AA65" s="39"/>
      <c r="AB65" s="39"/>
      <c r="AC65" s="39"/>
      <c r="AD65" s="39"/>
      <c r="AE65" s="39"/>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9"/>
      <c r="B76" s="42"/>
      <c r="C76" s="39"/>
      <c r="D76" s="181" t="s">
        <v>52</v>
      </c>
      <c r="E76" s="182"/>
      <c r="F76" s="183" t="s">
        <v>53</v>
      </c>
      <c r="G76" s="181" t="s">
        <v>52</v>
      </c>
      <c r="H76" s="182"/>
      <c r="I76" s="182"/>
      <c r="J76" s="184" t="s">
        <v>53</v>
      </c>
      <c r="K76" s="182"/>
      <c r="L76" s="64"/>
      <c r="S76" s="39"/>
      <c r="T76" s="39"/>
      <c r="U76" s="39"/>
      <c r="V76" s="39"/>
      <c r="W76" s="39"/>
      <c r="X76" s="39"/>
      <c r="Y76" s="39"/>
      <c r="Z76" s="39"/>
      <c r="AA76" s="39"/>
      <c r="AB76" s="39"/>
      <c r="AC76" s="39"/>
      <c r="AD76" s="39"/>
      <c r="AE76" s="39"/>
    </row>
    <row r="77" s="2" customFormat="1" ht="14.4" customHeight="1">
      <c r="A77" s="39"/>
      <c r="B77" s="186"/>
      <c r="C77" s="187"/>
      <c r="D77" s="187"/>
      <c r="E77" s="187"/>
      <c r="F77" s="187"/>
      <c r="G77" s="187"/>
      <c r="H77" s="187"/>
      <c r="I77" s="187"/>
      <c r="J77" s="187"/>
      <c r="K77" s="187"/>
      <c r="L77" s="64"/>
      <c r="S77" s="39"/>
      <c r="T77" s="39"/>
      <c r="U77" s="39"/>
      <c r="V77" s="39"/>
      <c r="W77" s="39"/>
      <c r="X77" s="39"/>
      <c r="Y77" s="39"/>
      <c r="Z77" s="39"/>
      <c r="AA77" s="39"/>
      <c r="AB77" s="39"/>
      <c r="AC77" s="39"/>
      <c r="AD77" s="39"/>
      <c r="AE77" s="39"/>
    </row>
    <row r="81" hidden="1" s="2" customFormat="1" ht="6.96" customHeight="1">
      <c r="A81" s="39"/>
      <c r="B81" s="188"/>
      <c r="C81" s="189"/>
      <c r="D81" s="189"/>
      <c r="E81" s="189"/>
      <c r="F81" s="189"/>
      <c r="G81" s="189"/>
      <c r="H81" s="189"/>
      <c r="I81" s="189"/>
      <c r="J81" s="189"/>
      <c r="K81" s="189"/>
      <c r="L81" s="64"/>
      <c r="S81" s="39"/>
      <c r="T81" s="39"/>
      <c r="U81" s="39"/>
      <c r="V81" s="39"/>
      <c r="W81" s="39"/>
      <c r="X81" s="39"/>
      <c r="Y81" s="39"/>
      <c r="Z81" s="39"/>
      <c r="AA81" s="39"/>
      <c r="AB81" s="39"/>
      <c r="AC81" s="39"/>
      <c r="AD81" s="39"/>
      <c r="AE81" s="39"/>
    </row>
    <row r="82" hidden="1" s="2" customFormat="1" ht="24.96" customHeight="1">
      <c r="A82" s="39"/>
      <c r="B82" s="40"/>
      <c r="C82" s="22" t="s">
        <v>109</v>
      </c>
      <c r="D82" s="41"/>
      <c r="E82" s="41"/>
      <c r="F82" s="41"/>
      <c r="G82" s="41"/>
      <c r="H82" s="41"/>
      <c r="I82" s="41"/>
      <c r="J82" s="41"/>
      <c r="K82" s="41"/>
      <c r="L82" s="64"/>
      <c r="S82" s="39"/>
      <c r="T82" s="39"/>
      <c r="U82" s="39"/>
      <c r="V82" s="39"/>
      <c r="W82" s="39"/>
      <c r="X82" s="39"/>
      <c r="Y82" s="39"/>
      <c r="Z82" s="39"/>
      <c r="AA82" s="39"/>
      <c r="AB82" s="39"/>
      <c r="AC82" s="39"/>
      <c r="AD82" s="39"/>
      <c r="AE82" s="39"/>
    </row>
    <row r="83" hidden="1"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hidden="1" s="2" customFormat="1" ht="12" customHeight="1">
      <c r="A84" s="39"/>
      <c r="B84" s="40"/>
      <c r="C84" s="31" t="s">
        <v>16</v>
      </c>
      <c r="D84" s="41"/>
      <c r="E84" s="41"/>
      <c r="F84" s="41"/>
      <c r="G84" s="41"/>
      <c r="H84" s="41"/>
      <c r="I84" s="41"/>
      <c r="J84" s="41"/>
      <c r="K84" s="41"/>
      <c r="L84" s="64"/>
      <c r="S84" s="39"/>
      <c r="T84" s="39"/>
      <c r="U84" s="39"/>
      <c r="V84" s="39"/>
      <c r="W84" s="39"/>
      <c r="X84" s="39"/>
      <c r="Y84" s="39"/>
      <c r="Z84" s="39"/>
      <c r="AA84" s="39"/>
      <c r="AB84" s="39"/>
      <c r="AC84" s="39"/>
      <c r="AD84" s="39"/>
      <c r="AE84" s="39"/>
    </row>
    <row r="85" hidden="1" s="2" customFormat="1" ht="16.5" customHeight="1">
      <c r="A85" s="39"/>
      <c r="B85" s="40"/>
      <c r="C85" s="41"/>
      <c r="D85" s="41"/>
      <c r="E85" s="190" t="str">
        <f>E7</f>
        <v>Polní cesta PC10 - Horní Hynčina</v>
      </c>
      <c r="F85" s="31"/>
      <c r="G85" s="31"/>
      <c r="H85" s="31"/>
      <c r="I85" s="41"/>
      <c r="J85" s="41"/>
      <c r="K85" s="41"/>
      <c r="L85" s="64"/>
      <c r="S85" s="39"/>
      <c r="T85" s="39"/>
      <c r="U85" s="39"/>
      <c r="V85" s="39"/>
      <c r="W85" s="39"/>
      <c r="X85" s="39"/>
      <c r="Y85" s="39"/>
      <c r="Z85" s="39"/>
      <c r="AA85" s="39"/>
      <c r="AB85" s="39"/>
      <c r="AC85" s="39"/>
      <c r="AD85" s="39"/>
      <c r="AE85" s="39"/>
    </row>
    <row r="86" hidden="1" s="2" customFormat="1" ht="12" customHeight="1">
      <c r="A86" s="39"/>
      <c r="B86" s="40"/>
      <c r="C86" s="31" t="s">
        <v>107</v>
      </c>
      <c r="D86" s="41"/>
      <c r="E86" s="41"/>
      <c r="F86" s="41"/>
      <c r="G86" s="41"/>
      <c r="H86" s="41"/>
      <c r="I86" s="41"/>
      <c r="J86" s="41"/>
      <c r="K86" s="41"/>
      <c r="L86" s="64"/>
      <c r="S86" s="39"/>
      <c r="T86" s="39"/>
      <c r="U86" s="39"/>
      <c r="V86" s="39"/>
      <c r="W86" s="39"/>
      <c r="X86" s="39"/>
      <c r="Y86" s="39"/>
      <c r="Z86" s="39"/>
      <c r="AA86" s="39"/>
      <c r="AB86" s="39"/>
      <c r="AC86" s="39"/>
      <c r="AD86" s="39"/>
      <c r="AE86" s="39"/>
    </row>
    <row r="87" hidden="1" s="2" customFormat="1" ht="16.5" customHeight="1">
      <c r="A87" s="39"/>
      <c r="B87" s="40"/>
      <c r="C87" s="41"/>
      <c r="D87" s="41"/>
      <c r="E87" s="77" t="str">
        <f>E9</f>
        <v>04 - Polní cesta PC10-SO-04</v>
      </c>
      <c r="F87" s="41"/>
      <c r="G87" s="41"/>
      <c r="H87" s="41"/>
      <c r="I87" s="41"/>
      <c r="J87" s="41"/>
      <c r="K87" s="41"/>
      <c r="L87" s="64"/>
      <c r="S87" s="39"/>
      <c r="T87" s="39"/>
      <c r="U87" s="39"/>
      <c r="V87" s="39"/>
      <c r="W87" s="39"/>
      <c r="X87" s="39"/>
      <c r="Y87" s="39"/>
      <c r="Z87" s="39"/>
      <c r="AA87" s="39"/>
      <c r="AB87" s="39"/>
      <c r="AC87" s="39"/>
      <c r="AD87" s="39"/>
      <c r="AE87" s="39"/>
    </row>
    <row r="88" hidden="1"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hidden="1" s="2" customFormat="1" ht="12" customHeight="1">
      <c r="A89" s="39"/>
      <c r="B89" s="40"/>
      <c r="C89" s="31" t="s">
        <v>20</v>
      </c>
      <c r="D89" s="41"/>
      <c r="E89" s="41"/>
      <c r="F89" s="26" t="str">
        <f>F12</f>
        <v xml:space="preserve"> </v>
      </c>
      <c r="G89" s="41"/>
      <c r="H89" s="41"/>
      <c r="I89" s="31" t="s">
        <v>22</v>
      </c>
      <c r="J89" s="80" t="str">
        <f>IF(J12="","",J12)</f>
        <v>11. 3. 2021</v>
      </c>
      <c r="K89" s="41"/>
      <c r="L89" s="64"/>
      <c r="S89" s="39"/>
      <c r="T89" s="39"/>
      <c r="U89" s="39"/>
      <c r="V89" s="39"/>
      <c r="W89" s="39"/>
      <c r="X89" s="39"/>
      <c r="Y89" s="39"/>
      <c r="Z89" s="39"/>
      <c r="AA89" s="39"/>
      <c r="AB89" s="39"/>
      <c r="AC89" s="39"/>
      <c r="AD89" s="39"/>
      <c r="AE89" s="39"/>
    </row>
    <row r="90" hidden="1"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hidden="1" s="2" customFormat="1" ht="15.15" customHeight="1">
      <c r="A91" s="39"/>
      <c r="B91" s="40"/>
      <c r="C91" s="31" t="s">
        <v>24</v>
      </c>
      <c r="D91" s="41"/>
      <c r="E91" s="41"/>
      <c r="F91" s="26" t="str">
        <f>E15</f>
        <v>SPÚ, pobočka Svitavy</v>
      </c>
      <c r="G91" s="41"/>
      <c r="H91" s="41"/>
      <c r="I91" s="31" t="s">
        <v>30</v>
      </c>
      <c r="J91" s="35" t="str">
        <f>E21</f>
        <v>Agroprojekt PSO</v>
      </c>
      <c r="K91" s="41"/>
      <c r="L91" s="64"/>
      <c r="S91" s="39"/>
      <c r="T91" s="39"/>
      <c r="U91" s="39"/>
      <c r="V91" s="39"/>
      <c r="W91" s="39"/>
      <c r="X91" s="39"/>
      <c r="Y91" s="39"/>
      <c r="Z91" s="39"/>
      <c r="AA91" s="39"/>
      <c r="AB91" s="39"/>
      <c r="AC91" s="39"/>
      <c r="AD91" s="39"/>
      <c r="AE91" s="39"/>
    </row>
    <row r="92" hidden="1" s="2" customFormat="1" ht="15.15" customHeight="1">
      <c r="A92" s="39"/>
      <c r="B92" s="40"/>
      <c r="C92" s="31" t="s">
        <v>28</v>
      </c>
      <c r="D92" s="41"/>
      <c r="E92" s="41"/>
      <c r="F92" s="26" t="str">
        <f>IF(E18="","",E18)</f>
        <v>Vyplň údaj</v>
      </c>
      <c r="G92" s="41"/>
      <c r="H92" s="41"/>
      <c r="I92" s="31" t="s">
        <v>33</v>
      </c>
      <c r="J92" s="35" t="str">
        <f>E24</f>
        <v xml:space="preserve"> </v>
      </c>
      <c r="K92" s="41"/>
      <c r="L92" s="64"/>
      <c r="S92" s="39"/>
      <c r="T92" s="39"/>
      <c r="U92" s="39"/>
      <c r="V92" s="39"/>
      <c r="W92" s="39"/>
      <c r="X92" s="39"/>
      <c r="Y92" s="39"/>
      <c r="Z92" s="39"/>
      <c r="AA92" s="39"/>
      <c r="AB92" s="39"/>
      <c r="AC92" s="39"/>
      <c r="AD92" s="39"/>
      <c r="AE92" s="39"/>
    </row>
    <row r="93" hidden="1"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hidden="1" s="2" customFormat="1" ht="29.28" customHeight="1">
      <c r="A94" s="39"/>
      <c r="B94" s="40"/>
      <c r="C94" s="191" t="s">
        <v>110</v>
      </c>
      <c r="D94" s="150"/>
      <c r="E94" s="150"/>
      <c r="F94" s="150"/>
      <c r="G94" s="150"/>
      <c r="H94" s="150"/>
      <c r="I94" s="150"/>
      <c r="J94" s="192" t="s">
        <v>111</v>
      </c>
      <c r="K94" s="150"/>
      <c r="L94" s="64"/>
      <c r="S94" s="39"/>
      <c r="T94" s="39"/>
      <c r="U94" s="39"/>
      <c r="V94" s="39"/>
      <c r="W94" s="39"/>
      <c r="X94" s="39"/>
      <c r="Y94" s="39"/>
      <c r="Z94" s="39"/>
      <c r="AA94" s="39"/>
      <c r="AB94" s="39"/>
      <c r="AC94" s="39"/>
      <c r="AD94" s="39"/>
      <c r="AE94" s="39"/>
    </row>
    <row r="95" hidden="1"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hidden="1" s="2" customFormat="1" ht="22.8" customHeight="1">
      <c r="A96" s="39"/>
      <c r="B96" s="40"/>
      <c r="C96" s="193" t="s">
        <v>112</v>
      </c>
      <c r="D96" s="41"/>
      <c r="E96" s="41"/>
      <c r="F96" s="41"/>
      <c r="G96" s="41"/>
      <c r="H96" s="41"/>
      <c r="I96" s="41"/>
      <c r="J96" s="111">
        <f>J126</f>
        <v>0</v>
      </c>
      <c r="K96" s="41"/>
      <c r="L96" s="64"/>
      <c r="S96" s="39"/>
      <c r="T96" s="39"/>
      <c r="U96" s="39"/>
      <c r="V96" s="39"/>
      <c r="W96" s="39"/>
      <c r="X96" s="39"/>
      <c r="Y96" s="39"/>
      <c r="Z96" s="39"/>
      <c r="AA96" s="39"/>
      <c r="AB96" s="39"/>
      <c r="AC96" s="39"/>
      <c r="AD96" s="39"/>
      <c r="AE96" s="39"/>
      <c r="AU96" s="16" t="s">
        <v>113</v>
      </c>
    </row>
    <row r="97" hidden="1" s="9" customFormat="1" ht="24.96" customHeight="1">
      <c r="A97" s="9"/>
      <c r="B97" s="194"/>
      <c r="C97" s="195"/>
      <c r="D97" s="196" t="s">
        <v>114</v>
      </c>
      <c r="E97" s="197"/>
      <c r="F97" s="197"/>
      <c r="G97" s="197"/>
      <c r="H97" s="197"/>
      <c r="I97" s="197"/>
      <c r="J97" s="198">
        <f>J127</f>
        <v>0</v>
      </c>
      <c r="K97" s="195"/>
      <c r="L97" s="199"/>
      <c r="S97" s="9"/>
      <c r="T97" s="9"/>
      <c r="U97" s="9"/>
      <c r="V97" s="9"/>
      <c r="W97" s="9"/>
      <c r="X97" s="9"/>
      <c r="Y97" s="9"/>
      <c r="Z97" s="9"/>
      <c r="AA97" s="9"/>
      <c r="AB97" s="9"/>
      <c r="AC97" s="9"/>
      <c r="AD97" s="9"/>
      <c r="AE97" s="9"/>
    </row>
    <row r="98" hidden="1" s="9" customFormat="1" ht="24.96" customHeight="1">
      <c r="A98" s="9"/>
      <c r="B98" s="194"/>
      <c r="C98" s="195"/>
      <c r="D98" s="196" t="s">
        <v>897</v>
      </c>
      <c r="E98" s="197"/>
      <c r="F98" s="197"/>
      <c r="G98" s="197"/>
      <c r="H98" s="197"/>
      <c r="I98" s="197"/>
      <c r="J98" s="198">
        <f>J255</f>
        <v>0</v>
      </c>
      <c r="K98" s="195"/>
      <c r="L98" s="199"/>
      <c r="S98" s="9"/>
      <c r="T98" s="9"/>
      <c r="U98" s="9"/>
      <c r="V98" s="9"/>
      <c r="W98" s="9"/>
      <c r="X98" s="9"/>
      <c r="Y98" s="9"/>
      <c r="Z98" s="9"/>
      <c r="AA98" s="9"/>
      <c r="AB98" s="9"/>
      <c r="AC98" s="9"/>
      <c r="AD98" s="9"/>
      <c r="AE98" s="9"/>
    </row>
    <row r="99" hidden="1" s="9" customFormat="1" ht="24.96" customHeight="1">
      <c r="A99" s="9"/>
      <c r="B99" s="194"/>
      <c r="C99" s="195"/>
      <c r="D99" s="196" t="s">
        <v>115</v>
      </c>
      <c r="E99" s="197"/>
      <c r="F99" s="197"/>
      <c r="G99" s="197"/>
      <c r="H99" s="197"/>
      <c r="I99" s="197"/>
      <c r="J99" s="198">
        <f>J266</f>
        <v>0</v>
      </c>
      <c r="K99" s="195"/>
      <c r="L99" s="199"/>
      <c r="S99" s="9"/>
      <c r="T99" s="9"/>
      <c r="U99" s="9"/>
      <c r="V99" s="9"/>
      <c r="W99" s="9"/>
      <c r="X99" s="9"/>
      <c r="Y99" s="9"/>
      <c r="Z99" s="9"/>
      <c r="AA99" s="9"/>
      <c r="AB99" s="9"/>
      <c r="AC99" s="9"/>
      <c r="AD99" s="9"/>
      <c r="AE99" s="9"/>
    </row>
    <row r="100" hidden="1" s="10" customFormat="1" ht="19.92" customHeight="1">
      <c r="A100" s="10"/>
      <c r="B100" s="200"/>
      <c r="C100" s="201"/>
      <c r="D100" s="202" t="s">
        <v>670</v>
      </c>
      <c r="E100" s="203"/>
      <c r="F100" s="203"/>
      <c r="G100" s="203"/>
      <c r="H100" s="203"/>
      <c r="I100" s="203"/>
      <c r="J100" s="204">
        <f>J279</f>
        <v>0</v>
      </c>
      <c r="K100" s="201"/>
      <c r="L100" s="205"/>
      <c r="S100" s="10"/>
      <c r="T100" s="10"/>
      <c r="U100" s="10"/>
      <c r="V100" s="10"/>
      <c r="W100" s="10"/>
      <c r="X100" s="10"/>
      <c r="Y100" s="10"/>
      <c r="Z100" s="10"/>
      <c r="AA100" s="10"/>
      <c r="AB100" s="10"/>
      <c r="AC100" s="10"/>
      <c r="AD100" s="10"/>
      <c r="AE100" s="10"/>
    </row>
    <row r="101" hidden="1" s="9" customFormat="1" ht="24.96" customHeight="1">
      <c r="A101" s="9"/>
      <c r="B101" s="194"/>
      <c r="C101" s="195"/>
      <c r="D101" s="196" t="s">
        <v>117</v>
      </c>
      <c r="E101" s="197"/>
      <c r="F101" s="197"/>
      <c r="G101" s="197"/>
      <c r="H101" s="197"/>
      <c r="I101" s="197"/>
      <c r="J101" s="198">
        <f>J306</f>
        <v>0</v>
      </c>
      <c r="K101" s="195"/>
      <c r="L101" s="199"/>
      <c r="S101" s="9"/>
      <c r="T101" s="9"/>
      <c r="U101" s="9"/>
      <c r="V101" s="9"/>
      <c r="W101" s="9"/>
      <c r="X101" s="9"/>
      <c r="Y101" s="9"/>
      <c r="Z101" s="9"/>
      <c r="AA101" s="9"/>
      <c r="AB101" s="9"/>
      <c r="AC101" s="9"/>
      <c r="AD101" s="9"/>
      <c r="AE101" s="9"/>
    </row>
    <row r="102" hidden="1" s="9" customFormat="1" ht="24.96" customHeight="1">
      <c r="A102" s="9"/>
      <c r="B102" s="194"/>
      <c r="C102" s="195"/>
      <c r="D102" s="196" t="s">
        <v>118</v>
      </c>
      <c r="E102" s="197"/>
      <c r="F102" s="197"/>
      <c r="G102" s="197"/>
      <c r="H102" s="197"/>
      <c r="I102" s="197"/>
      <c r="J102" s="198">
        <f>J367</f>
        <v>0</v>
      </c>
      <c r="K102" s="195"/>
      <c r="L102" s="199"/>
      <c r="S102" s="9"/>
      <c r="T102" s="9"/>
      <c r="U102" s="9"/>
      <c r="V102" s="9"/>
      <c r="W102" s="9"/>
      <c r="X102" s="9"/>
      <c r="Y102" s="9"/>
      <c r="Z102" s="9"/>
      <c r="AA102" s="9"/>
      <c r="AB102" s="9"/>
      <c r="AC102" s="9"/>
      <c r="AD102" s="9"/>
      <c r="AE102" s="9"/>
    </row>
    <row r="103" hidden="1" s="9" customFormat="1" ht="24.96" customHeight="1">
      <c r="A103" s="9"/>
      <c r="B103" s="194"/>
      <c r="C103" s="195"/>
      <c r="D103" s="196" t="s">
        <v>898</v>
      </c>
      <c r="E103" s="197"/>
      <c r="F103" s="197"/>
      <c r="G103" s="197"/>
      <c r="H103" s="197"/>
      <c r="I103" s="197"/>
      <c r="J103" s="198">
        <f>J374</f>
        <v>0</v>
      </c>
      <c r="K103" s="195"/>
      <c r="L103" s="199"/>
      <c r="S103" s="9"/>
      <c r="T103" s="9"/>
      <c r="U103" s="9"/>
      <c r="V103" s="9"/>
      <c r="W103" s="9"/>
      <c r="X103" s="9"/>
      <c r="Y103" s="9"/>
      <c r="Z103" s="9"/>
      <c r="AA103" s="9"/>
      <c r="AB103" s="9"/>
      <c r="AC103" s="9"/>
      <c r="AD103" s="9"/>
      <c r="AE103" s="9"/>
    </row>
    <row r="104" hidden="1" s="9" customFormat="1" ht="24.96" customHeight="1">
      <c r="A104" s="9"/>
      <c r="B104" s="194"/>
      <c r="C104" s="195"/>
      <c r="D104" s="196" t="s">
        <v>672</v>
      </c>
      <c r="E104" s="197"/>
      <c r="F104" s="197"/>
      <c r="G104" s="197"/>
      <c r="H104" s="197"/>
      <c r="I104" s="197"/>
      <c r="J104" s="198">
        <f>J394</f>
        <v>0</v>
      </c>
      <c r="K104" s="195"/>
      <c r="L104" s="199"/>
      <c r="S104" s="9"/>
      <c r="T104" s="9"/>
      <c r="U104" s="9"/>
      <c r="V104" s="9"/>
      <c r="W104" s="9"/>
      <c r="X104" s="9"/>
      <c r="Y104" s="9"/>
      <c r="Z104" s="9"/>
      <c r="AA104" s="9"/>
      <c r="AB104" s="9"/>
      <c r="AC104" s="9"/>
      <c r="AD104" s="9"/>
      <c r="AE104" s="9"/>
    </row>
    <row r="105" hidden="1" s="9" customFormat="1" ht="24.96" customHeight="1">
      <c r="A105" s="9"/>
      <c r="B105" s="194"/>
      <c r="C105" s="195"/>
      <c r="D105" s="196" t="s">
        <v>899</v>
      </c>
      <c r="E105" s="197"/>
      <c r="F105" s="197"/>
      <c r="G105" s="197"/>
      <c r="H105" s="197"/>
      <c r="I105" s="197"/>
      <c r="J105" s="198">
        <f>J400</f>
        <v>0</v>
      </c>
      <c r="K105" s="195"/>
      <c r="L105" s="199"/>
      <c r="S105" s="9"/>
      <c r="T105" s="9"/>
      <c r="U105" s="9"/>
      <c r="V105" s="9"/>
      <c r="W105" s="9"/>
      <c r="X105" s="9"/>
      <c r="Y105" s="9"/>
      <c r="Z105" s="9"/>
      <c r="AA105" s="9"/>
      <c r="AB105" s="9"/>
      <c r="AC105" s="9"/>
      <c r="AD105" s="9"/>
      <c r="AE105" s="9"/>
    </row>
    <row r="106" hidden="1" s="9" customFormat="1" ht="24.96" customHeight="1">
      <c r="A106" s="9"/>
      <c r="B106" s="194"/>
      <c r="C106" s="195"/>
      <c r="D106" s="196" t="s">
        <v>121</v>
      </c>
      <c r="E106" s="197"/>
      <c r="F106" s="197"/>
      <c r="G106" s="197"/>
      <c r="H106" s="197"/>
      <c r="I106" s="197"/>
      <c r="J106" s="198">
        <f>J401</f>
        <v>0</v>
      </c>
      <c r="K106" s="195"/>
      <c r="L106" s="199"/>
      <c r="S106" s="9"/>
      <c r="T106" s="9"/>
      <c r="U106" s="9"/>
      <c r="V106" s="9"/>
      <c r="W106" s="9"/>
      <c r="X106" s="9"/>
      <c r="Y106" s="9"/>
      <c r="Z106" s="9"/>
      <c r="AA106" s="9"/>
      <c r="AB106" s="9"/>
      <c r="AC106" s="9"/>
      <c r="AD106" s="9"/>
      <c r="AE106" s="9"/>
    </row>
    <row r="107" hidden="1" s="2" customFormat="1" ht="21.84" customHeight="1">
      <c r="A107" s="39"/>
      <c r="B107" s="40"/>
      <c r="C107" s="41"/>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hidden="1" s="2" customFormat="1" ht="6.96" customHeight="1">
      <c r="A108" s="39"/>
      <c r="B108" s="67"/>
      <c r="C108" s="68"/>
      <c r="D108" s="68"/>
      <c r="E108" s="68"/>
      <c r="F108" s="68"/>
      <c r="G108" s="68"/>
      <c r="H108" s="68"/>
      <c r="I108" s="68"/>
      <c r="J108" s="68"/>
      <c r="K108" s="68"/>
      <c r="L108" s="64"/>
      <c r="S108" s="39"/>
      <c r="T108" s="39"/>
      <c r="U108" s="39"/>
      <c r="V108" s="39"/>
      <c r="W108" s="39"/>
      <c r="X108" s="39"/>
      <c r="Y108" s="39"/>
      <c r="Z108" s="39"/>
      <c r="AA108" s="39"/>
      <c r="AB108" s="39"/>
      <c r="AC108" s="39"/>
      <c r="AD108" s="39"/>
      <c r="AE108" s="39"/>
    </row>
    <row r="109" hidden="1"/>
    <row r="110" hidden="1"/>
    <row r="111" hidden="1"/>
    <row r="112" s="2" customFormat="1" ht="6.96" customHeight="1">
      <c r="A112" s="39"/>
      <c r="B112" s="69"/>
      <c r="C112" s="70"/>
      <c r="D112" s="70"/>
      <c r="E112" s="70"/>
      <c r="F112" s="70"/>
      <c r="G112" s="70"/>
      <c r="H112" s="70"/>
      <c r="I112" s="70"/>
      <c r="J112" s="70"/>
      <c r="K112" s="70"/>
      <c r="L112" s="64"/>
      <c r="S112" s="39"/>
      <c r="T112" s="39"/>
      <c r="U112" s="39"/>
      <c r="V112" s="39"/>
      <c r="W112" s="39"/>
      <c r="X112" s="39"/>
      <c r="Y112" s="39"/>
      <c r="Z112" s="39"/>
      <c r="AA112" s="39"/>
      <c r="AB112" s="39"/>
      <c r="AC112" s="39"/>
      <c r="AD112" s="39"/>
      <c r="AE112" s="39"/>
    </row>
    <row r="113" s="2" customFormat="1" ht="24.96" customHeight="1">
      <c r="A113" s="39"/>
      <c r="B113" s="40"/>
      <c r="C113" s="22" t="s">
        <v>122</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6.96" customHeight="1">
      <c r="A114" s="39"/>
      <c r="B114" s="40"/>
      <c r="C114" s="41"/>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12" customHeight="1">
      <c r="A115" s="39"/>
      <c r="B115" s="40"/>
      <c r="C115" s="31" t="s">
        <v>16</v>
      </c>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6.5" customHeight="1">
      <c r="A116" s="39"/>
      <c r="B116" s="40"/>
      <c r="C116" s="41"/>
      <c r="D116" s="41"/>
      <c r="E116" s="190" t="str">
        <f>E7</f>
        <v>Polní cesta PC10 - Horní Hynčina</v>
      </c>
      <c r="F116" s="31"/>
      <c r="G116" s="31"/>
      <c r="H116" s="31"/>
      <c r="I116" s="41"/>
      <c r="J116" s="41"/>
      <c r="K116" s="41"/>
      <c r="L116" s="64"/>
      <c r="S116" s="39"/>
      <c r="T116" s="39"/>
      <c r="U116" s="39"/>
      <c r="V116" s="39"/>
      <c r="W116" s="39"/>
      <c r="X116" s="39"/>
      <c r="Y116" s="39"/>
      <c r="Z116" s="39"/>
      <c r="AA116" s="39"/>
      <c r="AB116" s="39"/>
      <c r="AC116" s="39"/>
      <c r="AD116" s="39"/>
      <c r="AE116" s="39"/>
    </row>
    <row r="117" s="2" customFormat="1" ht="12" customHeight="1">
      <c r="A117" s="39"/>
      <c r="B117" s="40"/>
      <c r="C117" s="31" t="s">
        <v>107</v>
      </c>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6.5" customHeight="1">
      <c r="A118" s="39"/>
      <c r="B118" s="40"/>
      <c r="C118" s="41"/>
      <c r="D118" s="41"/>
      <c r="E118" s="77" t="str">
        <f>E9</f>
        <v>04 - Polní cesta PC10-SO-04</v>
      </c>
      <c r="F118" s="41"/>
      <c r="G118" s="41"/>
      <c r="H118" s="41"/>
      <c r="I118" s="41"/>
      <c r="J118" s="41"/>
      <c r="K118" s="41"/>
      <c r="L118" s="64"/>
      <c r="S118" s="39"/>
      <c r="T118" s="39"/>
      <c r="U118" s="39"/>
      <c r="V118" s="39"/>
      <c r="W118" s="39"/>
      <c r="X118" s="39"/>
      <c r="Y118" s="39"/>
      <c r="Z118" s="39"/>
      <c r="AA118" s="39"/>
      <c r="AB118" s="39"/>
      <c r="AC118" s="39"/>
      <c r="AD118" s="39"/>
      <c r="AE118" s="39"/>
    </row>
    <row r="119" s="2" customFormat="1" ht="6.96" customHeight="1">
      <c r="A119" s="39"/>
      <c r="B119" s="40"/>
      <c r="C119" s="41"/>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12" customHeight="1">
      <c r="A120" s="39"/>
      <c r="B120" s="40"/>
      <c r="C120" s="31" t="s">
        <v>20</v>
      </c>
      <c r="D120" s="41"/>
      <c r="E120" s="41"/>
      <c r="F120" s="26" t="str">
        <f>F12</f>
        <v xml:space="preserve"> </v>
      </c>
      <c r="G120" s="41"/>
      <c r="H120" s="41"/>
      <c r="I120" s="31" t="s">
        <v>22</v>
      </c>
      <c r="J120" s="80" t="str">
        <f>IF(J12="","",J12)</f>
        <v>11. 3. 2021</v>
      </c>
      <c r="K120" s="41"/>
      <c r="L120" s="64"/>
      <c r="S120" s="39"/>
      <c r="T120" s="39"/>
      <c r="U120" s="39"/>
      <c r="V120" s="39"/>
      <c r="W120" s="39"/>
      <c r="X120" s="39"/>
      <c r="Y120" s="39"/>
      <c r="Z120" s="39"/>
      <c r="AA120" s="39"/>
      <c r="AB120" s="39"/>
      <c r="AC120" s="39"/>
      <c r="AD120" s="39"/>
      <c r="AE120" s="39"/>
    </row>
    <row r="121" s="2" customFormat="1" ht="6.96" customHeight="1">
      <c r="A121" s="39"/>
      <c r="B121" s="40"/>
      <c r="C121" s="41"/>
      <c r="D121" s="41"/>
      <c r="E121" s="41"/>
      <c r="F121" s="41"/>
      <c r="G121" s="41"/>
      <c r="H121" s="41"/>
      <c r="I121" s="41"/>
      <c r="J121" s="41"/>
      <c r="K121" s="41"/>
      <c r="L121" s="64"/>
      <c r="S121" s="39"/>
      <c r="T121" s="39"/>
      <c r="U121" s="39"/>
      <c r="V121" s="39"/>
      <c r="W121" s="39"/>
      <c r="X121" s="39"/>
      <c r="Y121" s="39"/>
      <c r="Z121" s="39"/>
      <c r="AA121" s="39"/>
      <c r="AB121" s="39"/>
      <c r="AC121" s="39"/>
      <c r="AD121" s="39"/>
      <c r="AE121" s="39"/>
    </row>
    <row r="122" s="2" customFormat="1" ht="15.15" customHeight="1">
      <c r="A122" s="39"/>
      <c r="B122" s="40"/>
      <c r="C122" s="31" t="s">
        <v>24</v>
      </c>
      <c r="D122" s="41"/>
      <c r="E122" s="41"/>
      <c r="F122" s="26" t="str">
        <f>E15</f>
        <v>SPÚ, pobočka Svitavy</v>
      </c>
      <c r="G122" s="41"/>
      <c r="H122" s="41"/>
      <c r="I122" s="31" t="s">
        <v>30</v>
      </c>
      <c r="J122" s="35" t="str">
        <f>E21</f>
        <v>Agroprojekt PSO</v>
      </c>
      <c r="K122" s="41"/>
      <c r="L122" s="64"/>
      <c r="S122" s="39"/>
      <c r="T122" s="39"/>
      <c r="U122" s="39"/>
      <c r="V122" s="39"/>
      <c r="W122" s="39"/>
      <c r="X122" s="39"/>
      <c r="Y122" s="39"/>
      <c r="Z122" s="39"/>
      <c r="AA122" s="39"/>
      <c r="AB122" s="39"/>
      <c r="AC122" s="39"/>
      <c r="AD122" s="39"/>
      <c r="AE122" s="39"/>
    </row>
    <row r="123" s="2" customFormat="1" ht="15.15" customHeight="1">
      <c r="A123" s="39"/>
      <c r="B123" s="40"/>
      <c r="C123" s="31" t="s">
        <v>28</v>
      </c>
      <c r="D123" s="41"/>
      <c r="E123" s="41"/>
      <c r="F123" s="26" t="str">
        <f>IF(E18="","",E18)</f>
        <v>Vyplň údaj</v>
      </c>
      <c r="G123" s="41"/>
      <c r="H123" s="41"/>
      <c r="I123" s="31" t="s">
        <v>33</v>
      </c>
      <c r="J123" s="35" t="str">
        <f>E24</f>
        <v xml:space="preserve"> </v>
      </c>
      <c r="K123" s="41"/>
      <c r="L123" s="64"/>
      <c r="S123" s="39"/>
      <c r="T123" s="39"/>
      <c r="U123" s="39"/>
      <c r="V123" s="39"/>
      <c r="W123" s="39"/>
      <c r="X123" s="39"/>
      <c r="Y123" s="39"/>
      <c r="Z123" s="39"/>
      <c r="AA123" s="39"/>
      <c r="AB123" s="39"/>
      <c r="AC123" s="39"/>
      <c r="AD123" s="39"/>
      <c r="AE123" s="39"/>
    </row>
    <row r="124" s="2" customFormat="1" ht="10.32" customHeight="1">
      <c r="A124" s="39"/>
      <c r="B124" s="40"/>
      <c r="C124" s="41"/>
      <c r="D124" s="41"/>
      <c r="E124" s="41"/>
      <c r="F124" s="41"/>
      <c r="G124" s="41"/>
      <c r="H124" s="41"/>
      <c r="I124" s="41"/>
      <c r="J124" s="41"/>
      <c r="K124" s="41"/>
      <c r="L124" s="64"/>
      <c r="S124" s="39"/>
      <c r="T124" s="39"/>
      <c r="U124" s="39"/>
      <c r="V124" s="39"/>
      <c r="W124" s="39"/>
      <c r="X124" s="39"/>
      <c r="Y124" s="39"/>
      <c r="Z124" s="39"/>
      <c r="AA124" s="39"/>
      <c r="AB124" s="39"/>
      <c r="AC124" s="39"/>
      <c r="AD124" s="39"/>
      <c r="AE124" s="39"/>
    </row>
    <row r="125" s="11" customFormat="1" ht="29.28" customHeight="1">
      <c r="A125" s="206"/>
      <c r="B125" s="207"/>
      <c r="C125" s="208" t="s">
        <v>123</v>
      </c>
      <c r="D125" s="209" t="s">
        <v>62</v>
      </c>
      <c r="E125" s="209" t="s">
        <v>58</v>
      </c>
      <c r="F125" s="209" t="s">
        <v>59</v>
      </c>
      <c r="G125" s="209" t="s">
        <v>124</v>
      </c>
      <c r="H125" s="209" t="s">
        <v>125</v>
      </c>
      <c r="I125" s="209" t="s">
        <v>126</v>
      </c>
      <c r="J125" s="210" t="s">
        <v>111</v>
      </c>
      <c r="K125" s="211" t="s">
        <v>127</v>
      </c>
      <c r="L125" s="212"/>
      <c r="M125" s="101" t="s">
        <v>1</v>
      </c>
      <c r="N125" s="102" t="s">
        <v>41</v>
      </c>
      <c r="O125" s="102" t="s">
        <v>128</v>
      </c>
      <c r="P125" s="102" t="s">
        <v>129</v>
      </c>
      <c r="Q125" s="102" t="s">
        <v>130</v>
      </c>
      <c r="R125" s="102" t="s">
        <v>131</v>
      </c>
      <c r="S125" s="102" t="s">
        <v>132</v>
      </c>
      <c r="T125" s="103" t="s">
        <v>133</v>
      </c>
      <c r="U125" s="206"/>
      <c r="V125" s="206"/>
      <c r="W125" s="206"/>
      <c r="X125" s="206"/>
      <c r="Y125" s="206"/>
      <c r="Z125" s="206"/>
      <c r="AA125" s="206"/>
      <c r="AB125" s="206"/>
      <c r="AC125" s="206"/>
      <c r="AD125" s="206"/>
      <c r="AE125" s="206"/>
    </row>
    <row r="126" s="2" customFormat="1" ht="22.8" customHeight="1">
      <c r="A126" s="39"/>
      <c r="B126" s="40"/>
      <c r="C126" s="108" t="s">
        <v>134</v>
      </c>
      <c r="D126" s="41"/>
      <c r="E126" s="41"/>
      <c r="F126" s="41"/>
      <c r="G126" s="41"/>
      <c r="H126" s="41"/>
      <c r="I126" s="41"/>
      <c r="J126" s="213">
        <f>BK126</f>
        <v>0</v>
      </c>
      <c r="K126" s="41"/>
      <c r="L126" s="42"/>
      <c r="M126" s="104"/>
      <c r="N126" s="214"/>
      <c r="O126" s="105"/>
      <c r="P126" s="215">
        <f>P127+P255+P266+P306+P367+P374+P394+P400+P401</f>
        <v>0</v>
      </c>
      <c r="Q126" s="105"/>
      <c r="R126" s="215">
        <f>R127+R255+R266+R306+R367+R374+R394+R400+R401</f>
        <v>7509.0729874800018</v>
      </c>
      <c r="S126" s="105"/>
      <c r="T126" s="216">
        <f>T127+T255+T266+T306+T367+T374+T394+T400+T401</f>
        <v>92.299999999999997</v>
      </c>
      <c r="U126" s="39"/>
      <c r="V126" s="39"/>
      <c r="W126" s="39"/>
      <c r="X126" s="39"/>
      <c r="Y126" s="39"/>
      <c r="Z126" s="39"/>
      <c r="AA126" s="39"/>
      <c r="AB126" s="39"/>
      <c r="AC126" s="39"/>
      <c r="AD126" s="39"/>
      <c r="AE126" s="39"/>
      <c r="AT126" s="16" t="s">
        <v>76</v>
      </c>
      <c r="AU126" s="16" t="s">
        <v>113</v>
      </c>
      <c r="BK126" s="217">
        <f>BK127+BK255+BK266+BK306+BK367+BK374+BK394+BK400+BK401</f>
        <v>0</v>
      </c>
    </row>
    <row r="127" s="12" customFormat="1" ht="25.92" customHeight="1">
      <c r="A127" s="12"/>
      <c r="B127" s="218"/>
      <c r="C127" s="219"/>
      <c r="D127" s="220" t="s">
        <v>76</v>
      </c>
      <c r="E127" s="221" t="s">
        <v>85</v>
      </c>
      <c r="F127" s="221" t="s">
        <v>135</v>
      </c>
      <c r="G127" s="219"/>
      <c r="H127" s="219"/>
      <c r="I127" s="222"/>
      <c r="J127" s="223">
        <f>BK127</f>
        <v>0</v>
      </c>
      <c r="K127" s="219"/>
      <c r="L127" s="224"/>
      <c r="M127" s="225"/>
      <c r="N127" s="226"/>
      <c r="O127" s="226"/>
      <c r="P127" s="227">
        <f>SUM(P128:P254)</f>
        <v>0</v>
      </c>
      <c r="Q127" s="226"/>
      <c r="R127" s="227">
        <f>SUM(R128:R254)</f>
        <v>0.361869</v>
      </c>
      <c r="S127" s="226"/>
      <c r="T127" s="228">
        <f>SUM(T128:T254)</f>
        <v>0</v>
      </c>
      <c r="U127" s="12"/>
      <c r="V127" s="12"/>
      <c r="W127" s="12"/>
      <c r="X127" s="12"/>
      <c r="Y127" s="12"/>
      <c r="Z127" s="12"/>
      <c r="AA127" s="12"/>
      <c r="AB127" s="12"/>
      <c r="AC127" s="12"/>
      <c r="AD127" s="12"/>
      <c r="AE127" s="12"/>
      <c r="AR127" s="229" t="s">
        <v>85</v>
      </c>
      <c r="AT127" s="230" t="s">
        <v>76</v>
      </c>
      <c r="AU127" s="230" t="s">
        <v>77</v>
      </c>
      <c r="AY127" s="229" t="s">
        <v>136</v>
      </c>
      <c r="BK127" s="231">
        <f>SUM(BK128:BK254)</f>
        <v>0</v>
      </c>
    </row>
    <row r="128" s="2" customFormat="1" ht="24.15" customHeight="1">
      <c r="A128" s="39"/>
      <c r="B128" s="40"/>
      <c r="C128" s="232" t="s">
        <v>85</v>
      </c>
      <c r="D128" s="232" t="s">
        <v>137</v>
      </c>
      <c r="E128" s="233" t="s">
        <v>900</v>
      </c>
      <c r="F128" s="234" t="s">
        <v>901</v>
      </c>
      <c r="G128" s="235" t="s">
        <v>140</v>
      </c>
      <c r="H128" s="236">
        <v>1</v>
      </c>
      <c r="I128" s="237"/>
      <c r="J128" s="238">
        <f>ROUND(I128*H128,2)</f>
        <v>0</v>
      </c>
      <c r="K128" s="239"/>
      <c r="L128" s="42"/>
      <c r="M128" s="240" t="s">
        <v>1</v>
      </c>
      <c r="N128" s="241" t="s">
        <v>42</v>
      </c>
      <c r="O128" s="92"/>
      <c r="P128" s="242">
        <f>O128*H128</f>
        <v>0</v>
      </c>
      <c r="Q128" s="242">
        <v>0</v>
      </c>
      <c r="R128" s="242">
        <f>Q128*H128</f>
        <v>0</v>
      </c>
      <c r="S128" s="242">
        <v>0</v>
      </c>
      <c r="T128" s="243">
        <f>S128*H128</f>
        <v>0</v>
      </c>
      <c r="U128" s="39"/>
      <c r="V128" s="39"/>
      <c r="W128" s="39"/>
      <c r="X128" s="39"/>
      <c r="Y128" s="39"/>
      <c r="Z128" s="39"/>
      <c r="AA128" s="39"/>
      <c r="AB128" s="39"/>
      <c r="AC128" s="39"/>
      <c r="AD128" s="39"/>
      <c r="AE128" s="39"/>
      <c r="AR128" s="244" t="s">
        <v>141</v>
      </c>
      <c r="AT128" s="244" t="s">
        <v>137</v>
      </c>
      <c r="AU128" s="244" t="s">
        <v>85</v>
      </c>
      <c r="AY128" s="16" t="s">
        <v>136</v>
      </c>
      <c r="BE128" s="144">
        <f>IF(N128="základní",J128,0)</f>
        <v>0</v>
      </c>
      <c r="BF128" s="144">
        <f>IF(N128="snížená",J128,0)</f>
        <v>0</v>
      </c>
      <c r="BG128" s="144">
        <f>IF(N128="zákl. přenesená",J128,0)</f>
        <v>0</v>
      </c>
      <c r="BH128" s="144">
        <f>IF(N128="sníž. přenesená",J128,0)</f>
        <v>0</v>
      </c>
      <c r="BI128" s="144">
        <f>IF(N128="nulová",J128,0)</f>
        <v>0</v>
      </c>
      <c r="BJ128" s="16" t="s">
        <v>85</v>
      </c>
      <c r="BK128" s="144">
        <f>ROUND(I128*H128,2)</f>
        <v>0</v>
      </c>
      <c r="BL128" s="16" t="s">
        <v>141</v>
      </c>
      <c r="BM128" s="244" t="s">
        <v>902</v>
      </c>
    </row>
    <row r="129" s="2" customFormat="1">
      <c r="A129" s="39"/>
      <c r="B129" s="40"/>
      <c r="C129" s="41"/>
      <c r="D129" s="245" t="s">
        <v>143</v>
      </c>
      <c r="E129" s="41"/>
      <c r="F129" s="246" t="s">
        <v>903</v>
      </c>
      <c r="G129" s="41"/>
      <c r="H129" s="41"/>
      <c r="I129" s="247"/>
      <c r="J129" s="41"/>
      <c r="K129" s="41"/>
      <c r="L129" s="42"/>
      <c r="M129" s="248"/>
      <c r="N129" s="249"/>
      <c r="O129" s="92"/>
      <c r="P129" s="92"/>
      <c r="Q129" s="92"/>
      <c r="R129" s="92"/>
      <c r="S129" s="92"/>
      <c r="T129" s="93"/>
      <c r="U129" s="39"/>
      <c r="V129" s="39"/>
      <c r="W129" s="39"/>
      <c r="X129" s="39"/>
      <c r="Y129" s="39"/>
      <c r="Z129" s="39"/>
      <c r="AA129" s="39"/>
      <c r="AB129" s="39"/>
      <c r="AC129" s="39"/>
      <c r="AD129" s="39"/>
      <c r="AE129" s="39"/>
      <c r="AT129" s="16" t="s">
        <v>143</v>
      </c>
      <c r="AU129" s="16" t="s">
        <v>85</v>
      </c>
    </row>
    <row r="130" s="2" customFormat="1">
      <c r="A130" s="39"/>
      <c r="B130" s="40"/>
      <c r="C130" s="41"/>
      <c r="D130" s="250" t="s">
        <v>145</v>
      </c>
      <c r="E130" s="41"/>
      <c r="F130" s="251" t="s">
        <v>904</v>
      </c>
      <c r="G130" s="41"/>
      <c r="H130" s="41"/>
      <c r="I130" s="247"/>
      <c r="J130" s="41"/>
      <c r="K130" s="41"/>
      <c r="L130" s="42"/>
      <c r="M130" s="248"/>
      <c r="N130" s="249"/>
      <c r="O130" s="92"/>
      <c r="P130" s="92"/>
      <c r="Q130" s="92"/>
      <c r="R130" s="92"/>
      <c r="S130" s="92"/>
      <c r="T130" s="93"/>
      <c r="U130" s="39"/>
      <c r="V130" s="39"/>
      <c r="W130" s="39"/>
      <c r="X130" s="39"/>
      <c r="Y130" s="39"/>
      <c r="Z130" s="39"/>
      <c r="AA130" s="39"/>
      <c r="AB130" s="39"/>
      <c r="AC130" s="39"/>
      <c r="AD130" s="39"/>
      <c r="AE130" s="39"/>
      <c r="AT130" s="16" t="s">
        <v>145</v>
      </c>
      <c r="AU130" s="16" t="s">
        <v>85</v>
      </c>
    </row>
    <row r="131" s="2" customFormat="1">
      <c r="A131" s="39"/>
      <c r="B131" s="40"/>
      <c r="C131" s="41"/>
      <c r="D131" s="245" t="s">
        <v>147</v>
      </c>
      <c r="E131" s="41"/>
      <c r="F131" s="252" t="s">
        <v>148</v>
      </c>
      <c r="G131" s="41"/>
      <c r="H131" s="41"/>
      <c r="I131" s="247"/>
      <c r="J131" s="41"/>
      <c r="K131" s="41"/>
      <c r="L131" s="42"/>
      <c r="M131" s="248"/>
      <c r="N131" s="249"/>
      <c r="O131" s="92"/>
      <c r="P131" s="92"/>
      <c r="Q131" s="92"/>
      <c r="R131" s="92"/>
      <c r="S131" s="92"/>
      <c r="T131" s="93"/>
      <c r="U131" s="39"/>
      <c r="V131" s="39"/>
      <c r="W131" s="39"/>
      <c r="X131" s="39"/>
      <c r="Y131" s="39"/>
      <c r="Z131" s="39"/>
      <c r="AA131" s="39"/>
      <c r="AB131" s="39"/>
      <c r="AC131" s="39"/>
      <c r="AD131" s="39"/>
      <c r="AE131" s="39"/>
      <c r="AT131" s="16" t="s">
        <v>147</v>
      </c>
      <c r="AU131" s="16" t="s">
        <v>85</v>
      </c>
    </row>
    <row r="132" s="2" customFormat="1" ht="24.15" customHeight="1">
      <c r="A132" s="39"/>
      <c r="B132" s="40"/>
      <c r="C132" s="232" t="s">
        <v>87</v>
      </c>
      <c r="D132" s="232" t="s">
        <v>137</v>
      </c>
      <c r="E132" s="233" t="s">
        <v>149</v>
      </c>
      <c r="F132" s="234" t="s">
        <v>150</v>
      </c>
      <c r="G132" s="235" t="s">
        <v>140</v>
      </c>
      <c r="H132" s="236">
        <v>1</v>
      </c>
      <c r="I132" s="237"/>
      <c r="J132" s="238">
        <f>ROUND(I132*H132,2)</f>
        <v>0</v>
      </c>
      <c r="K132" s="239"/>
      <c r="L132" s="42"/>
      <c r="M132" s="240" t="s">
        <v>1</v>
      </c>
      <c r="N132" s="241" t="s">
        <v>42</v>
      </c>
      <c r="O132" s="92"/>
      <c r="P132" s="242">
        <f>O132*H132</f>
        <v>0</v>
      </c>
      <c r="Q132" s="242">
        <v>0</v>
      </c>
      <c r="R132" s="242">
        <f>Q132*H132</f>
        <v>0</v>
      </c>
      <c r="S132" s="242">
        <v>0</v>
      </c>
      <c r="T132" s="243">
        <f>S132*H132</f>
        <v>0</v>
      </c>
      <c r="U132" s="39"/>
      <c r="V132" s="39"/>
      <c r="W132" s="39"/>
      <c r="X132" s="39"/>
      <c r="Y132" s="39"/>
      <c r="Z132" s="39"/>
      <c r="AA132" s="39"/>
      <c r="AB132" s="39"/>
      <c r="AC132" s="39"/>
      <c r="AD132" s="39"/>
      <c r="AE132" s="39"/>
      <c r="AR132" s="244" t="s">
        <v>141</v>
      </c>
      <c r="AT132" s="244" t="s">
        <v>137</v>
      </c>
      <c r="AU132" s="244" t="s">
        <v>85</v>
      </c>
      <c r="AY132" s="16" t="s">
        <v>136</v>
      </c>
      <c r="BE132" s="144">
        <f>IF(N132="základní",J132,0)</f>
        <v>0</v>
      </c>
      <c r="BF132" s="144">
        <f>IF(N132="snížená",J132,0)</f>
        <v>0</v>
      </c>
      <c r="BG132" s="144">
        <f>IF(N132="zákl. přenesená",J132,0)</f>
        <v>0</v>
      </c>
      <c r="BH132" s="144">
        <f>IF(N132="sníž. přenesená",J132,0)</f>
        <v>0</v>
      </c>
      <c r="BI132" s="144">
        <f>IF(N132="nulová",J132,0)</f>
        <v>0</v>
      </c>
      <c r="BJ132" s="16" t="s">
        <v>85</v>
      </c>
      <c r="BK132" s="144">
        <f>ROUND(I132*H132,2)</f>
        <v>0</v>
      </c>
      <c r="BL132" s="16" t="s">
        <v>141</v>
      </c>
      <c r="BM132" s="244" t="s">
        <v>905</v>
      </c>
    </row>
    <row r="133" s="2" customFormat="1">
      <c r="A133" s="39"/>
      <c r="B133" s="40"/>
      <c r="C133" s="41"/>
      <c r="D133" s="245" t="s">
        <v>143</v>
      </c>
      <c r="E133" s="41"/>
      <c r="F133" s="246" t="s">
        <v>152</v>
      </c>
      <c r="G133" s="41"/>
      <c r="H133" s="41"/>
      <c r="I133" s="247"/>
      <c r="J133" s="41"/>
      <c r="K133" s="41"/>
      <c r="L133" s="42"/>
      <c r="M133" s="248"/>
      <c r="N133" s="249"/>
      <c r="O133" s="92"/>
      <c r="P133" s="92"/>
      <c r="Q133" s="92"/>
      <c r="R133" s="92"/>
      <c r="S133" s="92"/>
      <c r="T133" s="93"/>
      <c r="U133" s="39"/>
      <c r="V133" s="39"/>
      <c r="W133" s="39"/>
      <c r="X133" s="39"/>
      <c r="Y133" s="39"/>
      <c r="Z133" s="39"/>
      <c r="AA133" s="39"/>
      <c r="AB133" s="39"/>
      <c r="AC133" s="39"/>
      <c r="AD133" s="39"/>
      <c r="AE133" s="39"/>
      <c r="AT133" s="16" t="s">
        <v>143</v>
      </c>
      <c r="AU133" s="16" t="s">
        <v>85</v>
      </c>
    </row>
    <row r="134" s="2" customFormat="1">
      <c r="A134" s="39"/>
      <c r="B134" s="40"/>
      <c r="C134" s="41"/>
      <c r="D134" s="250" t="s">
        <v>145</v>
      </c>
      <c r="E134" s="41"/>
      <c r="F134" s="251" t="s">
        <v>153</v>
      </c>
      <c r="G134" s="41"/>
      <c r="H134" s="41"/>
      <c r="I134" s="247"/>
      <c r="J134" s="41"/>
      <c r="K134" s="41"/>
      <c r="L134" s="42"/>
      <c r="M134" s="248"/>
      <c r="N134" s="249"/>
      <c r="O134" s="92"/>
      <c r="P134" s="92"/>
      <c r="Q134" s="92"/>
      <c r="R134" s="92"/>
      <c r="S134" s="92"/>
      <c r="T134" s="93"/>
      <c r="U134" s="39"/>
      <c r="V134" s="39"/>
      <c r="W134" s="39"/>
      <c r="X134" s="39"/>
      <c r="Y134" s="39"/>
      <c r="Z134" s="39"/>
      <c r="AA134" s="39"/>
      <c r="AB134" s="39"/>
      <c r="AC134" s="39"/>
      <c r="AD134" s="39"/>
      <c r="AE134" s="39"/>
      <c r="AT134" s="16" t="s">
        <v>145</v>
      </c>
      <c r="AU134" s="16" t="s">
        <v>85</v>
      </c>
    </row>
    <row r="135" s="2" customFormat="1">
      <c r="A135" s="39"/>
      <c r="B135" s="40"/>
      <c r="C135" s="41"/>
      <c r="D135" s="245" t="s">
        <v>147</v>
      </c>
      <c r="E135" s="41"/>
      <c r="F135" s="252" t="s">
        <v>154</v>
      </c>
      <c r="G135" s="41"/>
      <c r="H135" s="41"/>
      <c r="I135" s="247"/>
      <c r="J135" s="41"/>
      <c r="K135" s="41"/>
      <c r="L135" s="42"/>
      <c r="M135" s="248"/>
      <c r="N135" s="249"/>
      <c r="O135" s="92"/>
      <c r="P135" s="92"/>
      <c r="Q135" s="92"/>
      <c r="R135" s="92"/>
      <c r="S135" s="92"/>
      <c r="T135" s="93"/>
      <c r="U135" s="39"/>
      <c r="V135" s="39"/>
      <c r="W135" s="39"/>
      <c r="X135" s="39"/>
      <c r="Y135" s="39"/>
      <c r="Z135" s="39"/>
      <c r="AA135" s="39"/>
      <c r="AB135" s="39"/>
      <c r="AC135" s="39"/>
      <c r="AD135" s="39"/>
      <c r="AE135" s="39"/>
      <c r="AT135" s="16" t="s">
        <v>147</v>
      </c>
      <c r="AU135" s="16" t="s">
        <v>85</v>
      </c>
    </row>
    <row r="136" s="2" customFormat="1" ht="16.5" customHeight="1">
      <c r="A136" s="39"/>
      <c r="B136" s="40"/>
      <c r="C136" s="232" t="s">
        <v>155</v>
      </c>
      <c r="D136" s="232" t="s">
        <v>137</v>
      </c>
      <c r="E136" s="233" t="s">
        <v>906</v>
      </c>
      <c r="F136" s="234" t="s">
        <v>907</v>
      </c>
      <c r="G136" s="235" t="s">
        <v>140</v>
      </c>
      <c r="H136" s="236">
        <v>1</v>
      </c>
      <c r="I136" s="237"/>
      <c r="J136" s="238">
        <f>ROUND(I136*H136,2)</f>
        <v>0</v>
      </c>
      <c r="K136" s="239"/>
      <c r="L136" s="42"/>
      <c r="M136" s="240" t="s">
        <v>1</v>
      </c>
      <c r="N136" s="241" t="s">
        <v>42</v>
      </c>
      <c r="O136" s="92"/>
      <c r="P136" s="242">
        <f>O136*H136</f>
        <v>0</v>
      </c>
      <c r="Q136" s="242">
        <v>0.00036000000000000002</v>
      </c>
      <c r="R136" s="242">
        <f>Q136*H136</f>
        <v>0.00036000000000000002</v>
      </c>
      <c r="S136" s="242">
        <v>0</v>
      </c>
      <c r="T136" s="243">
        <f>S136*H136</f>
        <v>0</v>
      </c>
      <c r="U136" s="39"/>
      <c r="V136" s="39"/>
      <c r="W136" s="39"/>
      <c r="X136" s="39"/>
      <c r="Y136" s="39"/>
      <c r="Z136" s="39"/>
      <c r="AA136" s="39"/>
      <c r="AB136" s="39"/>
      <c r="AC136" s="39"/>
      <c r="AD136" s="39"/>
      <c r="AE136" s="39"/>
      <c r="AR136" s="244" t="s">
        <v>141</v>
      </c>
      <c r="AT136" s="244" t="s">
        <v>137</v>
      </c>
      <c r="AU136" s="244" t="s">
        <v>85</v>
      </c>
      <c r="AY136" s="16" t="s">
        <v>136</v>
      </c>
      <c r="BE136" s="144">
        <f>IF(N136="základní",J136,0)</f>
        <v>0</v>
      </c>
      <c r="BF136" s="144">
        <f>IF(N136="snížená",J136,0)</f>
        <v>0</v>
      </c>
      <c r="BG136" s="144">
        <f>IF(N136="zákl. přenesená",J136,0)</f>
        <v>0</v>
      </c>
      <c r="BH136" s="144">
        <f>IF(N136="sníž. přenesená",J136,0)</f>
        <v>0</v>
      </c>
      <c r="BI136" s="144">
        <f>IF(N136="nulová",J136,0)</f>
        <v>0</v>
      </c>
      <c r="BJ136" s="16" t="s">
        <v>85</v>
      </c>
      <c r="BK136" s="144">
        <f>ROUND(I136*H136,2)</f>
        <v>0</v>
      </c>
      <c r="BL136" s="16" t="s">
        <v>141</v>
      </c>
      <c r="BM136" s="244" t="s">
        <v>908</v>
      </c>
    </row>
    <row r="137" s="2" customFormat="1">
      <c r="A137" s="39"/>
      <c r="B137" s="40"/>
      <c r="C137" s="41"/>
      <c r="D137" s="245" t="s">
        <v>143</v>
      </c>
      <c r="E137" s="41"/>
      <c r="F137" s="246" t="s">
        <v>909</v>
      </c>
      <c r="G137" s="41"/>
      <c r="H137" s="41"/>
      <c r="I137" s="247"/>
      <c r="J137" s="41"/>
      <c r="K137" s="41"/>
      <c r="L137" s="42"/>
      <c r="M137" s="248"/>
      <c r="N137" s="249"/>
      <c r="O137" s="92"/>
      <c r="P137" s="92"/>
      <c r="Q137" s="92"/>
      <c r="R137" s="92"/>
      <c r="S137" s="92"/>
      <c r="T137" s="93"/>
      <c r="U137" s="39"/>
      <c r="V137" s="39"/>
      <c r="W137" s="39"/>
      <c r="X137" s="39"/>
      <c r="Y137" s="39"/>
      <c r="Z137" s="39"/>
      <c r="AA137" s="39"/>
      <c r="AB137" s="39"/>
      <c r="AC137" s="39"/>
      <c r="AD137" s="39"/>
      <c r="AE137" s="39"/>
      <c r="AT137" s="16" t="s">
        <v>143</v>
      </c>
      <c r="AU137" s="16" t="s">
        <v>85</v>
      </c>
    </row>
    <row r="138" s="2" customFormat="1">
      <c r="A138" s="39"/>
      <c r="B138" s="40"/>
      <c r="C138" s="41"/>
      <c r="D138" s="250" t="s">
        <v>145</v>
      </c>
      <c r="E138" s="41"/>
      <c r="F138" s="251" t="s">
        <v>910</v>
      </c>
      <c r="G138" s="41"/>
      <c r="H138" s="41"/>
      <c r="I138" s="247"/>
      <c r="J138" s="41"/>
      <c r="K138" s="41"/>
      <c r="L138" s="42"/>
      <c r="M138" s="248"/>
      <c r="N138" s="249"/>
      <c r="O138" s="92"/>
      <c r="P138" s="92"/>
      <c r="Q138" s="92"/>
      <c r="R138" s="92"/>
      <c r="S138" s="92"/>
      <c r="T138" s="93"/>
      <c r="U138" s="39"/>
      <c r="V138" s="39"/>
      <c r="W138" s="39"/>
      <c r="X138" s="39"/>
      <c r="Y138" s="39"/>
      <c r="Z138" s="39"/>
      <c r="AA138" s="39"/>
      <c r="AB138" s="39"/>
      <c r="AC138" s="39"/>
      <c r="AD138" s="39"/>
      <c r="AE138" s="39"/>
      <c r="AT138" s="16" t="s">
        <v>145</v>
      </c>
      <c r="AU138" s="16" t="s">
        <v>85</v>
      </c>
    </row>
    <row r="139" s="2" customFormat="1">
      <c r="A139" s="39"/>
      <c r="B139" s="40"/>
      <c r="C139" s="41"/>
      <c r="D139" s="245" t="s">
        <v>147</v>
      </c>
      <c r="E139" s="41"/>
      <c r="F139" s="252" t="s">
        <v>161</v>
      </c>
      <c r="G139" s="41"/>
      <c r="H139" s="41"/>
      <c r="I139" s="247"/>
      <c r="J139" s="41"/>
      <c r="K139" s="41"/>
      <c r="L139" s="42"/>
      <c r="M139" s="248"/>
      <c r="N139" s="249"/>
      <c r="O139" s="92"/>
      <c r="P139" s="92"/>
      <c r="Q139" s="92"/>
      <c r="R139" s="92"/>
      <c r="S139" s="92"/>
      <c r="T139" s="93"/>
      <c r="U139" s="39"/>
      <c r="V139" s="39"/>
      <c r="W139" s="39"/>
      <c r="X139" s="39"/>
      <c r="Y139" s="39"/>
      <c r="Z139" s="39"/>
      <c r="AA139" s="39"/>
      <c r="AB139" s="39"/>
      <c r="AC139" s="39"/>
      <c r="AD139" s="39"/>
      <c r="AE139" s="39"/>
      <c r="AT139" s="16" t="s">
        <v>147</v>
      </c>
      <c r="AU139" s="16" t="s">
        <v>85</v>
      </c>
    </row>
    <row r="140" s="2" customFormat="1" ht="16.5" customHeight="1">
      <c r="A140" s="39"/>
      <c r="B140" s="40"/>
      <c r="C140" s="232" t="s">
        <v>141</v>
      </c>
      <c r="D140" s="232" t="s">
        <v>137</v>
      </c>
      <c r="E140" s="233" t="s">
        <v>911</v>
      </c>
      <c r="F140" s="234" t="s">
        <v>912</v>
      </c>
      <c r="G140" s="235" t="s">
        <v>140</v>
      </c>
      <c r="H140" s="236">
        <v>1</v>
      </c>
      <c r="I140" s="237"/>
      <c r="J140" s="238">
        <f>ROUND(I140*H140,2)</f>
        <v>0</v>
      </c>
      <c r="K140" s="239"/>
      <c r="L140" s="42"/>
      <c r="M140" s="240" t="s">
        <v>1</v>
      </c>
      <c r="N140" s="241" t="s">
        <v>42</v>
      </c>
      <c r="O140" s="92"/>
      <c r="P140" s="242">
        <f>O140*H140</f>
        <v>0</v>
      </c>
      <c r="Q140" s="242">
        <v>0</v>
      </c>
      <c r="R140" s="242">
        <f>Q140*H140</f>
        <v>0</v>
      </c>
      <c r="S140" s="242">
        <v>0</v>
      </c>
      <c r="T140" s="243">
        <f>S140*H140</f>
        <v>0</v>
      </c>
      <c r="U140" s="39"/>
      <c r="V140" s="39"/>
      <c r="W140" s="39"/>
      <c r="X140" s="39"/>
      <c r="Y140" s="39"/>
      <c r="Z140" s="39"/>
      <c r="AA140" s="39"/>
      <c r="AB140" s="39"/>
      <c r="AC140" s="39"/>
      <c r="AD140" s="39"/>
      <c r="AE140" s="39"/>
      <c r="AR140" s="244" t="s">
        <v>141</v>
      </c>
      <c r="AT140" s="244" t="s">
        <v>137</v>
      </c>
      <c r="AU140" s="244" t="s">
        <v>85</v>
      </c>
      <c r="AY140" s="16" t="s">
        <v>136</v>
      </c>
      <c r="BE140" s="144">
        <f>IF(N140="základní",J140,0)</f>
        <v>0</v>
      </c>
      <c r="BF140" s="144">
        <f>IF(N140="snížená",J140,0)</f>
        <v>0</v>
      </c>
      <c r="BG140" s="144">
        <f>IF(N140="zákl. přenesená",J140,0)</f>
        <v>0</v>
      </c>
      <c r="BH140" s="144">
        <f>IF(N140="sníž. přenesená",J140,0)</f>
        <v>0</v>
      </c>
      <c r="BI140" s="144">
        <f>IF(N140="nulová",J140,0)</f>
        <v>0</v>
      </c>
      <c r="BJ140" s="16" t="s">
        <v>85</v>
      </c>
      <c r="BK140" s="144">
        <f>ROUND(I140*H140,2)</f>
        <v>0</v>
      </c>
      <c r="BL140" s="16" t="s">
        <v>141</v>
      </c>
      <c r="BM140" s="244" t="s">
        <v>913</v>
      </c>
    </row>
    <row r="141" s="2" customFormat="1">
      <c r="A141" s="39"/>
      <c r="B141" s="40"/>
      <c r="C141" s="41"/>
      <c r="D141" s="245" t="s">
        <v>143</v>
      </c>
      <c r="E141" s="41"/>
      <c r="F141" s="246" t="s">
        <v>914</v>
      </c>
      <c r="G141" s="41"/>
      <c r="H141" s="41"/>
      <c r="I141" s="247"/>
      <c r="J141" s="41"/>
      <c r="K141" s="41"/>
      <c r="L141" s="42"/>
      <c r="M141" s="248"/>
      <c r="N141" s="249"/>
      <c r="O141" s="92"/>
      <c r="P141" s="92"/>
      <c r="Q141" s="92"/>
      <c r="R141" s="92"/>
      <c r="S141" s="92"/>
      <c r="T141" s="93"/>
      <c r="U141" s="39"/>
      <c r="V141" s="39"/>
      <c r="W141" s="39"/>
      <c r="X141" s="39"/>
      <c r="Y141" s="39"/>
      <c r="Z141" s="39"/>
      <c r="AA141" s="39"/>
      <c r="AB141" s="39"/>
      <c r="AC141" s="39"/>
      <c r="AD141" s="39"/>
      <c r="AE141" s="39"/>
      <c r="AT141" s="16" t="s">
        <v>143</v>
      </c>
      <c r="AU141" s="16" t="s">
        <v>85</v>
      </c>
    </row>
    <row r="142" s="2" customFormat="1">
      <c r="A142" s="39"/>
      <c r="B142" s="40"/>
      <c r="C142" s="41"/>
      <c r="D142" s="250" t="s">
        <v>145</v>
      </c>
      <c r="E142" s="41"/>
      <c r="F142" s="251" t="s">
        <v>915</v>
      </c>
      <c r="G142" s="41"/>
      <c r="H142" s="41"/>
      <c r="I142" s="247"/>
      <c r="J142" s="41"/>
      <c r="K142" s="41"/>
      <c r="L142" s="42"/>
      <c r="M142" s="248"/>
      <c r="N142" s="249"/>
      <c r="O142" s="92"/>
      <c r="P142" s="92"/>
      <c r="Q142" s="92"/>
      <c r="R142" s="92"/>
      <c r="S142" s="92"/>
      <c r="T142" s="93"/>
      <c r="U142" s="39"/>
      <c r="V142" s="39"/>
      <c r="W142" s="39"/>
      <c r="X142" s="39"/>
      <c r="Y142" s="39"/>
      <c r="Z142" s="39"/>
      <c r="AA142" s="39"/>
      <c r="AB142" s="39"/>
      <c r="AC142" s="39"/>
      <c r="AD142" s="39"/>
      <c r="AE142" s="39"/>
      <c r="AT142" s="16" t="s">
        <v>145</v>
      </c>
      <c r="AU142" s="16" t="s">
        <v>85</v>
      </c>
    </row>
    <row r="143" s="2" customFormat="1">
      <c r="A143" s="39"/>
      <c r="B143" s="40"/>
      <c r="C143" s="41"/>
      <c r="D143" s="245" t="s">
        <v>147</v>
      </c>
      <c r="E143" s="41"/>
      <c r="F143" s="252" t="s">
        <v>167</v>
      </c>
      <c r="G143" s="41"/>
      <c r="H143" s="41"/>
      <c r="I143" s="247"/>
      <c r="J143" s="41"/>
      <c r="K143" s="41"/>
      <c r="L143" s="42"/>
      <c r="M143" s="248"/>
      <c r="N143" s="249"/>
      <c r="O143" s="92"/>
      <c r="P143" s="92"/>
      <c r="Q143" s="92"/>
      <c r="R143" s="92"/>
      <c r="S143" s="92"/>
      <c r="T143" s="93"/>
      <c r="U143" s="39"/>
      <c r="V143" s="39"/>
      <c r="W143" s="39"/>
      <c r="X143" s="39"/>
      <c r="Y143" s="39"/>
      <c r="Z143" s="39"/>
      <c r="AA143" s="39"/>
      <c r="AB143" s="39"/>
      <c r="AC143" s="39"/>
      <c r="AD143" s="39"/>
      <c r="AE143" s="39"/>
      <c r="AT143" s="16" t="s">
        <v>147</v>
      </c>
      <c r="AU143" s="16" t="s">
        <v>85</v>
      </c>
    </row>
    <row r="144" s="2" customFormat="1" ht="24.15" customHeight="1">
      <c r="A144" s="39"/>
      <c r="B144" s="40"/>
      <c r="C144" s="232" t="s">
        <v>168</v>
      </c>
      <c r="D144" s="232" t="s">
        <v>137</v>
      </c>
      <c r="E144" s="233" t="s">
        <v>177</v>
      </c>
      <c r="F144" s="234" t="s">
        <v>178</v>
      </c>
      <c r="G144" s="235" t="s">
        <v>171</v>
      </c>
      <c r="H144" s="236">
        <v>540.38999999999999</v>
      </c>
      <c r="I144" s="237"/>
      <c r="J144" s="238">
        <f>ROUND(I144*H144,2)</f>
        <v>0</v>
      </c>
      <c r="K144" s="239"/>
      <c r="L144" s="42"/>
      <c r="M144" s="240" t="s">
        <v>1</v>
      </c>
      <c r="N144" s="241" t="s">
        <v>42</v>
      </c>
      <c r="O144" s="92"/>
      <c r="P144" s="242">
        <f>O144*H144</f>
        <v>0</v>
      </c>
      <c r="Q144" s="242">
        <v>0</v>
      </c>
      <c r="R144" s="242">
        <f>Q144*H144</f>
        <v>0</v>
      </c>
      <c r="S144" s="242">
        <v>0</v>
      </c>
      <c r="T144" s="243">
        <f>S144*H144</f>
        <v>0</v>
      </c>
      <c r="U144" s="39"/>
      <c r="V144" s="39"/>
      <c r="W144" s="39"/>
      <c r="X144" s="39"/>
      <c r="Y144" s="39"/>
      <c r="Z144" s="39"/>
      <c r="AA144" s="39"/>
      <c r="AB144" s="39"/>
      <c r="AC144" s="39"/>
      <c r="AD144" s="39"/>
      <c r="AE144" s="39"/>
      <c r="AR144" s="244" t="s">
        <v>141</v>
      </c>
      <c r="AT144" s="244" t="s">
        <v>137</v>
      </c>
      <c r="AU144" s="244" t="s">
        <v>85</v>
      </c>
      <c r="AY144" s="16" t="s">
        <v>136</v>
      </c>
      <c r="BE144" s="144">
        <f>IF(N144="základní",J144,0)</f>
        <v>0</v>
      </c>
      <c r="BF144" s="144">
        <f>IF(N144="snížená",J144,0)</f>
        <v>0</v>
      </c>
      <c r="BG144" s="144">
        <f>IF(N144="zákl. přenesená",J144,0)</f>
        <v>0</v>
      </c>
      <c r="BH144" s="144">
        <f>IF(N144="sníž. přenesená",J144,0)</f>
        <v>0</v>
      </c>
      <c r="BI144" s="144">
        <f>IF(N144="nulová",J144,0)</f>
        <v>0</v>
      </c>
      <c r="BJ144" s="16" t="s">
        <v>85</v>
      </c>
      <c r="BK144" s="144">
        <f>ROUND(I144*H144,2)</f>
        <v>0</v>
      </c>
      <c r="BL144" s="16" t="s">
        <v>141</v>
      </c>
      <c r="BM144" s="244" t="s">
        <v>916</v>
      </c>
    </row>
    <row r="145" s="2" customFormat="1">
      <c r="A145" s="39"/>
      <c r="B145" s="40"/>
      <c r="C145" s="41"/>
      <c r="D145" s="245" t="s">
        <v>143</v>
      </c>
      <c r="E145" s="41"/>
      <c r="F145" s="246" t="s">
        <v>180</v>
      </c>
      <c r="G145" s="41"/>
      <c r="H145" s="41"/>
      <c r="I145" s="247"/>
      <c r="J145" s="41"/>
      <c r="K145" s="41"/>
      <c r="L145" s="42"/>
      <c r="M145" s="248"/>
      <c r="N145" s="249"/>
      <c r="O145" s="92"/>
      <c r="P145" s="92"/>
      <c r="Q145" s="92"/>
      <c r="R145" s="92"/>
      <c r="S145" s="92"/>
      <c r="T145" s="93"/>
      <c r="U145" s="39"/>
      <c r="V145" s="39"/>
      <c r="W145" s="39"/>
      <c r="X145" s="39"/>
      <c r="Y145" s="39"/>
      <c r="Z145" s="39"/>
      <c r="AA145" s="39"/>
      <c r="AB145" s="39"/>
      <c r="AC145" s="39"/>
      <c r="AD145" s="39"/>
      <c r="AE145" s="39"/>
      <c r="AT145" s="16" t="s">
        <v>143</v>
      </c>
      <c r="AU145" s="16" t="s">
        <v>85</v>
      </c>
    </row>
    <row r="146" s="2" customFormat="1">
      <c r="A146" s="39"/>
      <c r="B146" s="40"/>
      <c r="C146" s="41"/>
      <c r="D146" s="250" t="s">
        <v>145</v>
      </c>
      <c r="E146" s="41"/>
      <c r="F146" s="251" t="s">
        <v>181</v>
      </c>
      <c r="G146" s="41"/>
      <c r="H146" s="41"/>
      <c r="I146" s="247"/>
      <c r="J146" s="41"/>
      <c r="K146" s="41"/>
      <c r="L146" s="42"/>
      <c r="M146" s="248"/>
      <c r="N146" s="249"/>
      <c r="O146" s="92"/>
      <c r="P146" s="92"/>
      <c r="Q146" s="92"/>
      <c r="R146" s="92"/>
      <c r="S146" s="92"/>
      <c r="T146" s="93"/>
      <c r="U146" s="39"/>
      <c r="V146" s="39"/>
      <c r="W146" s="39"/>
      <c r="X146" s="39"/>
      <c r="Y146" s="39"/>
      <c r="Z146" s="39"/>
      <c r="AA146" s="39"/>
      <c r="AB146" s="39"/>
      <c r="AC146" s="39"/>
      <c r="AD146" s="39"/>
      <c r="AE146" s="39"/>
      <c r="AT146" s="16" t="s">
        <v>145</v>
      </c>
      <c r="AU146" s="16" t="s">
        <v>85</v>
      </c>
    </row>
    <row r="147" s="2" customFormat="1">
      <c r="A147" s="39"/>
      <c r="B147" s="40"/>
      <c r="C147" s="41"/>
      <c r="D147" s="245" t="s">
        <v>147</v>
      </c>
      <c r="E147" s="41"/>
      <c r="F147" s="252" t="s">
        <v>182</v>
      </c>
      <c r="G147" s="41"/>
      <c r="H147" s="41"/>
      <c r="I147" s="247"/>
      <c r="J147" s="41"/>
      <c r="K147" s="41"/>
      <c r="L147" s="42"/>
      <c r="M147" s="248"/>
      <c r="N147" s="249"/>
      <c r="O147" s="92"/>
      <c r="P147" s="92"/>
      <c r="Q147" s="92"/>
      <c r="R147" s="92"/>
      <c r="S147" s="92"/>
      <c r="T147" s="93"/>
      <c r="U147" s="39"/>
      <c r="V147" s="39"/>
      <c r="W147" s="39"/>
      <c r="X147" s="39"/>
      <c r="Y147" s="39"/>
      <c r="Z147" s="39"/>
      <c r="AA147" s="39"/>
      <c r="AB147" s="39"/>
      <c r="AC147" s="39"/>
      <c r="AD147" s="39"/>
      <c r="AE147" s="39"/>
      <c r="AT147" s="16" t="s">
        <v>147</v>
      </c>
      <c r="AU147" s="16" t="s">
        <v>85</v>
      </c>
    </row>
    <row r="148" s="2" customFormat="1" ht="33" customHeight="1">
      <c r="A148" s="39"/>
      <c r="B148" s="40"/>
      <c r="C148" s="232" t="s">
        <v>176</v>
      </c>
      <c r="D148" s="232" t="s">
        <v>137</v>
      </c>
      <c r="E148" s="233" t="s">
        <v>184</v>
      </c>
      <c r="F148" s="234" t="s">
        <v>185</v>
      </c>
      <c r="G148" s="235" t="s">
        <v>186</v>
      </c>
      <c r="H148" s="236">
        <v>2760.8200000000002</v>
      </c>
      <c r="I148" s="237"/>
      <c r="J148" s="238">
        <f>ROUND(I148*H148,2)</f>
        <v>0</v>
      </c>
      <c r="K148" s="239"/>
      <c r="L148" s="42"/>
      <c r="M148" s="240" t="s">
        <v>1</v>
      </c>
      <c r="N148" s="241" t="s">
        <v>42</v>
      </c>
      <c r="O148" s="92"/>
      <c r="P148" s="242">
        <f>O148*H148</f>
        <v>0</v>
      </c>
      <c r="Q148" s="242">
        <v>0</v>
      </c>
      <c r="R148" s="242">
        <f>Q148*H148</f>
        <v>0</v>
      </c>
      <c r="S148" s="242">
        <v>0</v>
      </c>
      <c r="T148" s="243">
        <f>S148*H148</f>
        <v>0</v>
      </c>
      <c r="U148" s="39"/>
      <c r="V148" s="39"/>
      <c r="W148" s="39"/>
      <c r="X148" s="39"/>
      <c r="Y148" s="39"/>
      <c r="Z148" s="39"/>
      <c r="AA148" s="39"/>
      <c r="AB148" s="39"/>
      <c r="AC148" s="39"/>
      <c r="AD148" s="39"/>
      <c r="AE148" s="39"/>
      <c r="AR148" s="244" t="s">
        <v>141</v>
      </c>
      <c r="AT148" s="244" t="s">
        <v>137</v>
      </c>
      <c r="AU148" s="244" t="s">
        <v>85</v>
      </c>
      <c r="AY148" s="16" t="s">
        <v>136</v>
      </c>
      <c r="BE148" s="144">
        <f>IF(N148="základní",J148,0)</f>
        <v>0</v>
      </c>
      <c r="BF148" s="144">
        <f>IF(N148="snížená",J148,0)</f>
        <v>0</v>
      </c>
      <c r="BG148" s="144">
        <f>IF(N148="zákl. přenesená",J148,0)</f>
        <v>0</v>
      </c>
      <c r="BH148" s="144">
        <f>IF(N148="sníž. přenesená",J148,0)</f>
        <v>0</v>
      </c>
      <c r="BI148" s="144">
        <f>IF(N148="nulová",J148,0)</f>
        <v>0</v>
      </c>
      <c r="BJ148" s="16" t="s">
        <v>85</v>
      </c>
      <c r="BK148" s="144">
        <f>ROUND(I148*H148,2)</f>
        <v>0</v>
      </c>
      <c r="BL148" s="16" t="s">
        <v>141</v>
      </c>
      <c r="BM148" s="244" t="s">
        <v>917</v>
      </c>
    </row>
    <row r="149" s="2" customFormat="1">
      <c r="A149" s="39"/>
      <c r="B149" s="40"/>
      <c r="C149" s="41"/>
      <c r="D149" s="245" t="s">
        <v>143</v>
      </c>
      <c r="E149" s="41"/>
      <c r="F149" s="246" t="s">
        <v>188</v>
      </c>
      <c r="G149" s="41"/>
      <c r="H149" s="41"/>
      <c r="I149" s="247"/>
      <c r="J149" s="41"/>
      <c r="K149" s="41"/>
      <c r="L149" s="42"/>
      <c r="M149" s="248"/>
      <c r="N149" s="249"/>
      <c r="O149" s="92"/>
      <c r="P149" s="92"/>
      <c r="Q149" s="92"/>
      <c r="R149" s="92"/>
      <c r="S149" s="92"/>
      <c r="T149" s="93"/>
      <c r="U149" s="39"/>
      <c r="V149" s="39"/>
      <c r="W149" s="39"/>
      <c r="X149" s="39"/>
      <c r="Y149" s="39"/>
      <c r="Z149" s="39"/>
      <c r="AA149" s="39"/>
      <c r="AB149" s="39"/>
      <c r="AC149" s="39"/>
      <c r="AD149" s="39"/>
      <c r="AE149" s="39"/>
      <c r="AT149" s="16" t="s">
        <v>143</v>
      </c>
      <c r="AU149" s="16" t="s">
        <v>85</v>
      </c>
    </row>
    <row r="150" s="2" customFormat="1">
      <c r="A150" s="39"/>
      <c r="B150" s="40"/>
      <c r="C150" s="41"/>
      <c r="D150" s="250" t="s">
        <v>145</v>
      </c>
      <c r="E150" s="41"/>
      <c r="F150" s="251" t="s">
        <v>189</v>
      </c>
      <c r="G150" s="41"/>
      <c r="H150" s="41"/>
      <c r="I150" s="247"/>
      <c r="J150" s="41"/>
      <c r="K150" s="41"/>
      <c r="L150" s="42"/>
      <c r="M150" s="248"/>
      <c r="N150" s="249"/>
      <c r="O150" s="92"/>
      <c r="P150" s="92"/>
      <c r="Q150" s="92"/>
      <c r="R150" s="92"/>
      <c r="S150" s="92"/>
      <c r="T150" s="93"/>
      <c r="U150" s="39"/>
      <c r="V150" s="39"/>
      <c r="W150" s="39"/>
      <c r="X150" s="39"/>
      <c r="Y150" s="39"/>
      <c r="Z150" s="39"/>
      <c r="AA150" s="39"/>
      <c r="AB150" s="39"/>
      <c r="AC150" s="39"/>
      <c r="AD150" s="39"/>
      <c r="AE150" s="39"/>
      <c r="AT150" s="16" t="s">
        <v>145</v>
      </c>
      <c r="AU150" s="16" t="s">
        <v>85</v>
      </c>
    </row>
    <row r="151" s="2" customFormat="1">
      <c r="A151" s="39"/>
      <c r="B151" s="40"/>
      <c r="C151" s="41"/>
      <c r="D151" s="245" t="s">
        <v>147</v>
      </c>
      <c r="E151" s="41"/>
      <c r="F151" s="252" t="s">
        <v>190</v>
      </c>
      <c r="G151" s="41"/>
      <c r="H151" s="41"/>
      <c r="I151" s="247"/>
      <c r="J151" s="41"/>
      <c r="K151" s="41"/>
      <c r="L151" s="42"/>
      <c r="M151" s="248"/>
      <c r="N151" s="249"/>
      <c r="O151" s="92"/>
      <c r="P151" s="92"/>
      <c r="Q151" s="92"/>
      <c r="R151" s="92"/>
      <c r="S151" s="92"/>
      <c r="T151" s="93"/>
      <c r="U151" s="39"/>
      <c r="V151" s="39"/>
      <c r="W151" s="39"/>
      <c r="X151" s="39"/>
      <c r="Y151" s="39"/>
      <c r="Z151" s="39"/>
      <c r="AA151" s="39"/>
      <c r="AB151" s="39"/>
      <c r="AC151" s="39"/>
      <c r="AD151" s="39"/>
      <c r="AE151" s="39"/>
      <c r="AT151" s="16" t="s">
        <v>147</v>
      </c>
      <c r="AU151" s="16" t="s">
        <v>85</v>
      </c>
    </row>
    <row r="152" s="2" customFormat="1" ht="33" customHeight="1">
      <c r="A152" s="39"/>
      <c r="B152" s="40"/>
      <c r="C152" s="232" t="s">
        <v>183</v>
      </c>
      <c r="D152" s="232" t="s">
        <v>137</v>
      </c>
      <c r="E152" s="233" t="s">
        <v>192</v>
      </c>
      <c r="F152" s="234" t="s">
        <v>193</v>
      </c>
      <c r="G152" s="235" t="s">
        <v>186</v>
      </c>
      <c r="H152" s="236">
        <v>2760.8200000000002</v>
      </c>
      <c r="I152" s="237"/>
      <c r="J152" s="238">
        <f>ROUND(I152*H152,2)</f>
        <v>0</v>
      </c>
      <c r="K152" s="239"/>
      <c r="L152" s="42"/>
      <c r="M152" s="240" t="s">
        <v>1</v>
      </c>
      <c r="N152" s="241" t="s">
        <v>42</v>
      </c>
      <c r="O152" s="92"/>
      <c r="P152" s="242">
        <f>O152*H152</f>
        <v>0</v>
      </c>
      <c r="Q152" s="242">
        <v>0</v>
      </c>
      <c r="R152" s="242">
        <f>Q152*H152</f>
        <v>0</v>
      </c>
      <c r="S152" s="242">
        <v>0</v>
      </c>
      <c r="T152" s="243">
        <f>S152*H152</f>
        <v>0</v>
      </c>
      <c r="U152" s="39"/>
      <c r="V152" s="39"/>
      <c r="W152" s="39"/>
      <c r="X152" s="39"/>
      <c r="Y152" s="39"/>
      <c r="Z152" s="39"/>
      <c r="AA152" s="39"/>
      <c r="AB152" s="39"/>
      <c r="AC152" s="39"/>
      <c r="AD152" s="39"/>
      <c r="AE152" s="39"/>
      <c r="AR152" s="244" t="s">
        <v>141</v>
      </c>
      <c r="AT152" s="244" t="s">
        <v>137</v>
      </c>
      <c r="AU152" s="244" t="s">
        <v>85</v>
      </c>
      <c r="AY152" s="16" t="s">
        <v>136</v>
      </c>
      <c r="BE152" s="144">
        <f>IF(N152="základní",J152,0)</f>
        <v>0</v>
      </c>
      <c r="BF152" s="144">
        <f>IF(N152="snížená",J152,0)</f>
        <v>0</v>
      </c>
      <c r="BG152" s="144">
        <f>IF(N152="zákl. přenesená",J152,0)</f>
        <v>0</v>
      </c>
      <c r="BH152" s="144">
        <f>IF(N152="sníž. přenesená",J152,0)</f>
        <v>0</v>
      </c>
      <c r="BI152" s="144">
        <f>IF(N152="nulová",J152,0)</f>
        <v>0</v>
      </c>
      <c r="BJ152" s="16" t="s">
        <v>85</v>
      </c>
      <c r="BK152" s="144">
        <f>ROUND(I152*H152,2)</f>
        <v>0</v>
      </c>
      <c r="BL152" s="16" t="s">
        <v>141</v>
      </c>
      <c r="BM152" s="244" t="s">
        <v>918</v>
      </c>
    </row>
    <row r="153" s="2" customFormat="1">
      <c r="A153" s="39"/>
      <c r="B153" s="40"/>
      <c r="C153" s="41"/>
      <c r="D153" s="245" t="s">
        <v>143</v>
      </c>
      <c r="E153" s="41"/>
      <c r="F153" s="246" t="s">
        <v>195</v>
      </c>
      <c r="G153" s="41"/>
      <c r="H153" s="41"/>
      <c r="I153" s="247"/>
      <c r="J153" s="41"/>
      <c r="K153" s="41"/>
      <c r="L153" s="42"/>
      <c r="M153" s="248"/>
      <c r="N153" s="249"/>
      <c r="O153" s="92"/>
      <c r="P153" s="92"/>
      <c r="Q153" s="92"/>
      <c r="R153" s="92"/>
      <c r="S153" s="92"/>
      <c r="T153" s="93"/>
      <c r="U153" s="39"/>
      <c r="V153" s="39"/>
      <c r="W153" s="39"/>
      <c r="X153" s="39"/>
      <c r="Y153" s="39"/>
      <c r="Z153" s="39"/>
      <c r="AA153" s="39"/>
      <c r="AB153" s="39"/>
      <c r="AC153" s="39"/>
      <c r="AD153" s="39"/>
      <c r="AE153" s="39"/>
      <c r="AT153" s="16" t="s">
        <v>143</v>
      </c>
      <c r="AU153" s="16" t="s">
        <v>85</v>
      </c>
    </row>
    <row r="154" s="2" customFormat="1">
      <c r="A154" s="39"/>
      <c r="B154" s="40"/>
      <c r="C154" s="41"/>
      <c r="D154" s="250" t="s">
        <v>145</v>
      </c>
      <c r="E154" s="41"/>
      <c r="F154" s="251" t="s">
        <v>196</v>
      </c>
      <c r="G154" s="41"/>
      <c r="H154" s="41"/>
      <c r="I154" s="247"/>
      <c r="J154" s="41"/>
      <c r="K154" s="41"/>
      <c r="L154" s="42"/>
      <c r="M154" s="248"/>
      <c r="N154" s="249"/>
      <c r="O154" s="92"/>
      <c r="P154" s="92"/>
      <c r="Q154" s="92"/>
      <c r="R154" s="92"/>
      <c r="S154" s="92"/>
      <c r="T154" s="93"/>
      <c r="U154" s="39"/>
      <c r="V154" s="39"/>
      <c r="W154" s="39"/>
      <c r="X154" s="39"/>
      <c r="Y154" s="39"/>
      <c r="Z154" s="39"/>
      <c r="AA154" s="39"/>
      <c r="AB154" s="39"/>
      <c r="AC154" s="39"/>
      <c r="AD154" s="39"/>
      <c r="AE154" s="39"/>
      <c r="AT154" s="16" t="s">
        <v>145</v>
      </c>
      <c r="AU154" s="16" t="s">
        <v>85</v>
      </c>
    </row>
    <row r="155" s="2" customFormat="1">
      <c r="A155" s="39"/>
      <c r="B155" s="40"/>
      <c r="C155" s="41"/>
      <c r="D155" s="245" t="s">
        <v>147</v>
      </c>
      <c r="E155" s="41"/>
      <c r="F155" s="252" t="s">
        <v>197</v>
      </c>
      <c r="G155" s="41"/>
      <c r="H155" s="41"/>
      <c r="I155" s="247"/>
      <c r="J155" s="41"/>
      <c r="K155" s="41"/>
      <c r="L155" s="42"/>
      <c r="M155" s="248"/>
      <c r="N155" s="249"/>
      <c r="O155" s="92"/>
      <c r="P155" s="92"/>
      <c r="Q155" s="92"/>
      <c r="R155" s="92"/>
      <c r="S155" s="92"/>
      <c r="T155" s="93"/>
      <c r="U155" s="39"/>
      <c r="V155" s="39"/>
      <c r="W155" s="39"/>
      <c r="X155" s="39"/>
      <c r="Y155" s="39"/>
      <c r="Z155" s="39"/>
      <c r="AA155" s="39"/>
      <c r="AB155" s="39"/>
      <c r="AC155" s="39"/>
      <c r="AD155" s="39"/>
      <c r="AE155" s="39"/>
      <c r="AT155" s="16" t="s">
        <v>147</v>
      </c>
      <c r="AU155" s="16" t="s">
        <v>85</v>
      </c>
    </row>
    <row r="156" s="2" customFormat="1" ht="24.15" customHeight="1">
      <c r="A156" s="39"/>
      <c r="B156" s="40"/>
      <c r="C156" s="232" t="s">
        <v>191</v>
      </c>
      <c r="D156" s="232" t="s">
        <v>137</v>
      </c>
      <c r="E156" s="233" t="s">
        <v>919</v>
      </c>
      <c r="F156" s="234" t="s">
        <v>920</v>
      </c>
      <c r="G156" s="235" t="s">
        <v>186</v>
      </c>
      <c r="H156" s="236">
        <v>169.49000000000001</v>
      </c>
      <c r="I156" s="237"/>
      <c r="J156" s="238">
        <f>ROUND(I156*H156,2)</f>
        <v>0</v>
      </c>
      <c r="K156" s="239"/>
      <c r="L156" s="42"/>
      <c r="M156" s="240" t="s">
        <v>1</v>
      </c>
      <c r="N156" s="241" t="s">
        <v>42</v>
      </c>
      <c r="O156" s="92"/>
      <c r="P156" s="242">
        <f>O156*H156</f>
        <v>0</v>
      </c>
      <c r="Q156" s="242">
        <v>0</v>
      </c>
      <c r="R156" s="242">
        <f>Q156*H156</f>
        <v>0</v>
      </c>
      <c r="S156" s="242">
        <v>0</v>
      </c>
      <c r="T156" s="243">
        <f>S156*H156</f>
        <v>0</v>
      </c>
      <c r="U156" s="39"/>
      <c r="V156" s="39"/>
      <c r="W156" s="39"/>
      <c r="X156" s="39"/>
      <c r="Y156" s="39"/>
      <c r="Z156" s="39"/>
      <c r="AA156" s="39"/>
      <c r="AB156" s="39"/>
      <c r="AC156" s="39"/>
      <c r="AD156" s="39"/>
      <c r="AE156" s="39"/>
      <c r="AR156" s="244" t="s">
        <v>141</v>
      </c>
      <c r="AT156" s="244" t="s">
        <v>137</v>
      </c>
      <c r="AU156" s="244" t="s">
        <v>85</v>
      </c>
      <c r="AY156" s="16" t="s">
        <v>136</v>
      </c>
      <c r="BE156" s="144">
        <f>IF(N156="základní",J156,0)</f>
        <v>0</v>
      </c>
      <c r="BF156" s="144">
        <f>IF(N156="snížená",J156,0)</f>
        <v>0</v>
      </c>
      <c r="BG156" s="144">
        <f>IF(N156="zákl. přenesená",J156,0)</f>
        <v>0</v>
      </c>
      <c r="BH156" s="144">
        <f>IF(N156="sníž. přenesená",J156,0)</f>
        <v>0</v>
      </c>
      <c r="BI156" s="144">
        <f>IF(N156="nulová",J156,0)</f>
        <v>0</v>
      </c>
      <c r="BJ156" s="16" t="s">
        <v>85</v>
      </c>
      <c r="BK156" s="144">
        <f>ROUND(I156*H156,2)</f>
        <v>0</v>
      </c>
      <c r="BL156" s="16" t="s">
        <v>141</v>
      </c>
      <c r="BM156" s="244" t="s">
        <v>921</v>
      </c>
    </row>
    <row r="157" s="2" customFormat="1">
      <c r="A157" s="39"/>
      <c r="B157" s="40"/>
      <c r="C157" s="41"/>
      <c r="D157" s="245" t="s">
        <v>143</v>
      </c>
      <c r="E157" s="41"/>
      <c r="F157" s="246" t="s">
        <v>922</v>
      </c>
      <c r="G157" s="41"/>
      <c r="H157" s="41"/>
      <c r="I157" s="247"/>
      <c r="J157" s="41"/>
      <c r="K157" s="41"/>
      <c r="L157" s="42"/>
      <c r="M157" s="248"/>
      <c r="N157" s="249"/>
      <c r="O157" s="92"/>
      <c r="P157" s="92"/>
      <c r="Q157" s="92"/>
      <c r="R157" s="92"/>
      <c r="S157" s="92"/>
      <c r="T157" s="93"/>
      <c r="U157" s="39"/>
      <c r="V157" s="39"/>
      <c r="W157" s="39"/>
      <c r="X157" s="39"/>
      <c r="Y157" s="39"/>
      <c r="Z157" s="39"/>
      <c r="AA157" s="39"/>
      <c r="AB157" s="39"/>
      <c r="AC157" s="39"/>
      <c r="AD157" s="39"/>
      <c r="AE157" s="39"/>
      <c r="AT157" s="16" t="s">
        <v>143</v>
      </c>
      <c r="AU157" s="16" t="s">
        <v>85</v>
      </c>
    </row>
    <row r="158" s="2" customFormat="1">
      <c r="A158" s="39"/>
      <c r="B158" s="40"/>
      <c r="C158" s="41"/>
      <c r="D158" s="250" t="s">
        <v>145</v>
      </c>
      <c r="E158" s="41"/>
      <c r="F158" s="251" t="s">
        <v>923</v>
      </c>
      <c r="G158" s="41"/>
      <c r="H158" s="41"/>
      <c r="I158" s="247"/>
      <c r="J158" s="41"/>
      <c r="K158" s="41"/>
      <c r="L158" s="42"/>
      <c r="M158" s="248"/>
      <c r="N158" s="249"/>
      <c r="O158" s="92"/>
      <c r="P158" s="92"/>
      <c r="Q158" s="92"/>
      <c r="R158" s="92"/>
      <c r="S158" s="92"/>
      <c r="T158" s="93"/>
      <c r="U158" s="39"/>
      <c r="V158" s="39"/>
      <c r="W158" s="39"/>
      <c r="X158" s="39"/>
      <c r="Y158" s="39"/>
      <c r="Z158" s="39"/>
      <c r="AA158" s="39"/>
      <c r="AB158" s="39"/>
      <c r="AC158" s="39"/>
      <c r="AD158" s="39"/>
      <c r="AE158" s="39"/>
      <c r="AT158" s="16" t="s">
        <v>145</v>
      </c>
      <c r="AU158" s="16" t="s">
        <v>85</v>
      </c>
    </row>
    <row r="159" s="2" customFormat="1">
      <c r="A159" s="39"/>
      <c r="B159" s="40"/>
      <c r="C159" s="41"/>
      <c r="D159" s="245" t="s">
        <v>147</v>
      </c>
      <c r="E159" s="41"/>
      <c r="F159" s="252" t="s">
        <v>924</v>
      </c>
      <c r="G159" s="41"/>
      <c r="H159" s="41"/>
      <c r="I159" s="247"/>
      <c r="J159" s="41"/>
      <c r="K159" s="41"/>
      <c r="L159" s="42"/>
      <c r="M159" s="248"/>
      <c r="N159" s="249"/>
      <c r="O159" s="92"/>
      <c r="P159" s="92"/>
      <c r="Q159" s="92"/>
      <c r="R159" s="92"/>
      <c r="S159" s="92"/>
      <c r="T159" s="93"/>
      <c r="U159" s="39"/>
      <c r="V159" s="39"/>
      <c r="W159" s="39"/>
      <c r="X159" s="39"/>
      <c r="Y159" s="39"/>
      <c r="Z159" s="39"/>
      <c r="AA159" s="39"/>
      <c r="AB159" s="39"/>
      <c r="AC159" s="39"/>
      <c r="AD159" s="39"/>
      <c r="AE159" s="39"/>
      <c r="AT159" s="16" t="s">
        <v>147</v>
      </c>
      <c r="AU159" s="16" t="s">
        <v>85</v>
      </c>
    </row>
    <row r="160" s="2" customFormat="1" ht="24.15" customHeight="1">
      <c r="A160" s="39"/>
      <c r="B160" s="40"/>
      <c r="C160" s="232" t="s">
        <v>198</v>
      </c>
      <c r="D160" s="232" t="s">
        <v>137</v>
      </c>
      <c r="E160" s="233" t="s">
        <v>207</v>
      </c>
      <c r="F160" s="234" t="s">
        <v>208</v>
      </c>
      <c r="G160" s="235" t="s">
        <v>186</v>
      </c>
      <c r="H160" s="236">
        <v>130.44</v>
      </c>
      <c r="I160" s="237"/>
      <c r="J160" s="238">
        <f>ROUND(I160*H160,2)</f>
        <v>0</v>
      </c>
      <c r="K160" s="239"/>
      <c r="L160" s="42"/>
      <c r="M160" s="240" t="s">
        <v>1</v>
      </c>
      <c r="N160" s="241" t="s">
        <v>42</v>
      </c>
      <c r="O160" s="92"/>
      <c r="P160" s="242">
        <f>O160*H160</f>
        <v>0</v>
      </c>
      <c r="Q160" s="242">
        <v>0</v>
      </c>
      <c r="R160" s="242">
        <f>Q160*H160</f>
        <v>0</v>
      </c>
      <c r="S160" s="242">
        <v>0</v>
      </c>
      <c r="T160" s="243">
        <f>S160*H160</f>
        <v>0</v>
      </c>
      <c r="U160" s="39"/>
      <c r="V160" s="39"/>
      <c r="W160" s="39"/>
      <c r="X160" s="39"/>
      <c r="Y160" s="39"/>
      <c r="Z160" s="39"/>
      <c r="AA160" s="39"/>
      <c r="AB160" s="39"/>
      <c r="AC160" s="39"/>
      <c r="AD160" s="39"/>
      <c r="AE160" s="39"/>
      <c r="AR160" s="244" t="s">
        <v>141</v>
      </c>
      <c r="AT160" s="244" t="s">
        <v>137</v>
      </c>
      <c r="AU160" s="244" t="s">
        <v>85</v>
      </c>
      <c r="AY160" s="16" t="s">
        <v>136</v>
      </c>
      <c r="BE160" s="144">
        <f>IF(N160="základní",J160,0)</f>
        <v>0</v>
      </c>
      <c r="BF160" s="144">
        <f>IF(N160="snížená",J160,0)</f>
        <v>0</v>
      </c>
      <c r="BG160" s="144">
        <f>IF(N160="zákl. přenesená",J160,0)</f>
        <v>0</v>
      </c>
      <c r="BH160" s="144">
        <f>IF(N160="sníž. přenesená",J160,0)</f>
        <v>0</v>
      </c>
      <c r="BI160" s="144">
        <f>IF(N160="nulová",J160,0)</f>
        <v>0</v>
      </c>
      <c r="BJ160" s="16" t="s">
        <v>85</v>
      </c>
      <c r="BK160" s="144">
        <f>ROUND(I160*H160,2)</f>
        <v>0</v>
      </c>
      <c r="BL160" s="16" t="s">
        <v>141</v>
      </c>
      <c r="BM160" s="244" t="s">
        <v>925</v>
      </c>
    </row>
    <row r="161" s="2" customFormat="1">
      <c r="A161" s="39"/>
      <c r="B161" s="40"/>
      <c r="C161" s="41"/>
      <c r="D161" s="245" t="s">
        <v>143</v>
      </c>
      <c r="E161" s="41"/>
      <c r="F161" s="246" t="s">
        <v>210</v>
      </c>
      <c r="G161" s="41"/>
      <c r="H161" s="41"/>
      <c r="I161" s="247"/>
      <c r="J161" s="41"/>
      <c r="K161" s="41"/>
      <c r="L161" s="42"/>
      <c r="M161" s="248"/>
      <c r="N161" s="249"/>
      <c r="O161" s="92"/>
      <c r="P161" s="92"/>
      <c r="Q161" s="92"/>
      <c r="R161" s="92"/>
      <c r="S161" s="92"/>
      <c r="T161" s="93"/>
      <c r="U161" s="39"/>
      <c r="V161" s="39"/>
      <c r="W161" s="39"/>
      <c r="X161" s="39"/>
      <c r="Y161" s="39"/>
      <c r="Z161" s="39"/>
      <c r="AA161" s="39"/>
      <c r="AB161" s="39"/>
      <c r="AC161" s="39"/>
      <c r="AD161" s="39"/>
      <c r="AE161" s="39"/>
      <c r="AT161" s="16" t="s">
        <v>143</v>
      </c>
      <c r="AU161" s="16" t="s">
        <v>85</v>
      </c>
    </row>
    <row r="162" s="2" customFormat="1">
      <c r="A162" s="39"/>
      <c r="B162" s="40"/>
      <c r="C162" s="41"/>
      <c r="D162" s="250" t="s">
        <v>145</v>
      </c>
      <c r="E162" s="41"/>
      <c r="F162" s="251" t="s">
        <v>211</v>
      </c>
      <c r="G162" s="41"/>
      <c r="H162" s="41"/>
      <c r="I162" s="247"/>
      <c r="J162" s="41"/>
      <c r="K162" s="41"/>
      <c r="L162" s="42"/>
      <c r="M162" s="248"/>
      <c r="N162" s="249"/>
      <c r="O162" s="92"/>
      <c r="P162" s="92"/>
      <c r="Q162" s="92"/>
      <c r="R162" s="92"/>
      <c r="S162" s="92"/>
      <c r="T162" s="93"/>
      <c r="U162" s="39"/>
      <c r="V162" s="39"/>
      <c r="W162" s="39"/>
      <c r="X162" s="39"/>
      <c r="Y162" s="39"/>
      <c r="Z162" s="39"/>
      <c r="AA162" s="39"/>
      <c r="AB162" s="39"/>
      <c r="AC162" s="39"/>
      <c r="AD162" s="39"/>
      <c r="AE162" s="39"/>
      <c r="AT162" s="16" t="s">
        <v>145</v>
      </c>
      <c r="AU162" s="16" t="s">
        <v>85</v>
      </c>
    </row>
    <row r="163" s="2" customFormat="1">
      <c r="A163" s="39"/>
      <c r="B163" s="40"/>
      <c r="C163" s="41"/>
      <c r="D163" s="245" t="s">
        <v>147</v>
      </c>
      <c r="E163" s="41"/>
      <c r="F163" s="252" t="s">
        <v>212</v>
      </c>
      <c r="G163" s="41"/>
      <c r="H163" s="41"/>
      <c r="I163" s="247"/>
      <c r="J163" s="41"/>
      <c r="K163" s="41"/>
      <c r="L163" s="42"/>
      <c r="M163" s="248"/>
      <c r="N163" s="249"/>
      <c r="O163" s="92"/>
      <c r="P163" s="92"/>
      <c r="Q163" s="92"/>
      <c r="R163" s="92"/>
      <c r="S163" s="92"/>
      <c r="T163" s="93"/>
      <c r="U163" s="39"/>
      <c r="V163" s="39"/>
      <c r="W163" s="39"/>
      <c r="X163" s="39"/>
      <c r="Y163" s="39"/>
      <c r="Z163" s="39"/>
      <c r="AA163" s="39"/>
      <c r="AB163" s="39"/>
      <c r="AC163" s="39"/>
      <c r="AD163" s="39"/>
      <c r="AE163" s="39"/>
      <c r="AT163" s="16" t="s">
        <v>147</v>
      </c>
      <c r="AU163" s="16" t="s">
        <v>85</v>
      </c>
    </row>
    <row r="164" s="2" customFormat="1" ht="33" customHeight="1">
      <c r="A164" s="39"/>
      <c r="B164" s="40"/>
      <c r="C164" s="232" t="s">
        <v>206</v>
      </c>
      <c r="D164" s="232" t="s">
        <v>137</v>
      </c>
      <c r="E164" s="233" t="s">
        <v>222</v>
      </c>
      <c r="F164" s="234" t="s">
        <v>223</v>
      </c>
      <c r="G164" s="235" t="s">
        <v>186</v>
      </c>
      <c r="H164" s="236">
        <v>474.06</v>
      </c>
      <c r="I164" s="237"/>
      <c r="J164" s="238">
        <f>ROUND(I164*H164,2)</f>
        <v>0</v>
      </c>
      <c r="K164" s="239"/>
      <c r="L164" s="42"/>
      <c r="M164" s="240" t="s">
        <v>1</v>
      </c>
      <c r="N164" s="241" t="s">
        <v>42</v>
      </c>
      <c r="O164" s="92"/>
      <c r="P164" s="242">
        <f>O164*H164</f>
        <v>0</v>
      </c>
      <c r="Q164" s="242">
        <v>0</v>
      </c>
      <c r="R164" s="242">
        <f>Q164*H164</f>
        <v>0</v>
      </c>
      <c r="S164" s="242">
        <v>0</v>
      </c>
      <c r="T164" s="243">
        <f>S164*H164</f>
        <v>0</v>
      </c>
      <c r="U164" s="39"/>
      <c r="V164" s="39"/>
      <c r="W164" s="39"/>
      <c r="X164" s="39"/>
      <c r="Y164" s="39"/>
      <c r="Z164" s="39"/>
      <c r="AA164" s="39"/>
      <c r="AB164" s="39"/>
      <c r="AC164" s="39"/>
      <c r="AD164" s="39"/>
      <c r="AE164" s="39"/>
      <c r="AR164" s="244" t="s">
        <v>141</v>
      </c>
      <c r="AT164" s="244" t="s">
        <v>137</v>
      </c>
      <c r="AU164" s="244" t="s">
        <v>85</v>
      </c>
      <c r="AY164" s="16" t="s">
        <v>136</v>
      </c>
      <c r="BE164" s="144">
        <f>IF(N164="základní",J164,0)</f>
        <v>0</v>
      </c>
      <c r="BF164" s="144">
        <f>IF(N164="snížená",J164,0)</f>
        <v>0</v>
      </c>
      <c r="BG164" s="144">
        <f>IF(N164="zákl. přenesená",J164,0)</f>
        <v>0</v>
      </c>
      <c r="BH164" s="144">
        <f>IF(N164="sníž. přenesená",J164,0)</f>
        <v>0</v>
      </c>
      <c r="BI164" s="144">
        <f>IF(N164="nulová",J164,0)</f>
        <v>0</v>
      </c>
      <c r="BJ164" s="16" t="s">
        <v>85</v>
      </c>
      <c r="BK164" s="144">
        <f>ROUND(I164*H164,2)</f>
        <v>0</v>
      </c>
      <c r="BL164" s="16" t="s">
        <v>141</v>
      </c>
      <c r="BM164" s="244" t="s">
        <v>926</v>
      </c>
    </row>
    <row r="165" s="2" customFormat="1">
      <c r="A165" s="39"/>
      <c r="B165" s="40"/>
      <c r="C165" s="41"/>
      <c r="D165" s="245" t="s">
        <v>143</v>
      </c>
      <c r="E165" s="41"/>
      <c r="F165" s="246" t="s">
        <v>225</v>
      </c>
      <c r="G165" s="41"/>
      <c r="H165" s="41"/>
      <c r="I165" s="247"/>
      <c r="J165" s="41"/>
      <c r="K165" s="41"/>
      <c r="L165" s="42"/>
      <c r="M165" s="248"/>
      <c r="N165" s="249"/>
      <c r="O165" s="92"/>
      <c r="P165" s="92"/>
      <c r="Q165" s="92"/>
      <c r="R165" s="92"/>
      <c r="S165" s="92"/>
      <c r="T165" s="93"/>
      <c r="U165" s="39"/>
      <c r="V165" s="39"/>
      <c r="W165" s="39"/>
      <c r="X165" s="39"/>
      <c r="Y165" s="39"/>
      <c r="Z165" s="39"/>
      <c r="AA165" s="39"/>
      <c r="AB165" s="39"/>
      <c r="AC165" s="39"/>
      <c r="AD165" s="39"/>
      <c r="AE165" s="39"/>
      <c r="AT165" s="16" t="s">
        <v>143</v>
      </c>
      <c r="AU165" s="16" t="s">
        <v>85</v>
      </c>
    </row>
    <row r="166" s="2" customFormat="1">
      <c r="A166" s="39"/>
      <c r="B166" s="40"/>
      <c r="C166" s="41"/>
      <c r="D166" s="250" t="s">
        <v>145</v>
      </c>
      <c r="E166" s="41"/>
      <c r="F166" s="251" t="s">
        <v>226</v>
      </c>
      <c r="G166" s="41"/>
      <c r="H166" s="41"/>
      <c r="I166" s="247"/>
      <c r="J166" s="41"/>
      <c r="K166" s="41"/>
      <c r="L166" s="42"/>
      <c r="M166" s="248"/>
      <c r="N166" s="249"/>
      <c r="O166" s="92"/>
      <c r="P166" s="92"/>
      <c r="Q166" s="92"/>
      <c r="R166" s="92"/>
      <c r="S166" s="92"/>
      <c r="T166" s="93"/>
      <c r="U166" s="39"/>
      <c r="V166" s="39"/>
      <c r="W166" s="39"/>
      <c r="X166" s="39"/>
      <c r="Y166" s="39"/>
      <c r="Z166" s="39"/>
      <c r="AA166" s="39"/>
      <c r="AB166" s="39"/>
      <c r="AC166" s="39"/>
      <c r="AD166" s="39"/>
      <c r="AE166" s="39"/>
      <c r="AT166" s="16" t="s">
        <v>145</v>
      </c>
      <c r="AU166" s="16" t="s">
        <v>85</v>
      </c>
    </row>
    <row r="167" s="2" customFormat="1">
      <c r="A167" s="39"/>
      <c r="B167" s="40"/>
      <c r="C167" s="41"/>
      <c r="D167" s="245" t="s">
        <v>147</v>
      </c>
      <c r="E167" s="41"/>
      <c r="F167" s="252" t="s">
        <v>212</v>
      </c>
      <c r="G167" s="41"/>
      <c r="H167" s="41"/>
      <c r="I167" s="247"/>
      <c r="J167" s="41"/>
      <c r="K167" s="41"/>
      <c r="L167" s="42"/>
      <c r="M167" s="248"/>
      <c r="N167" s="249"/>
      <c r="O167" s="92"/>
      <c r="P167" s="92"/>
      <c r="Q167" s="92"/>
      <c r="R167" s="92"/>
      <c r="S167" s="92"/>
      <c r="T167" s="93"/>
      <c r="U167" s="39"/>
      <c r="V167" s="39"/>
      <c r="W167" s="39"/>
      <c r="X167" s="39"/>
      <c r="Y167" s="39"/>
      <c r="Z167" s="39"/>
      <c r="AA167" s="39"/>
      <c r="AB167" s="39"/>
      <c r="AC167" s="39"/>
      <c r="AD167" s="39"/>
      <c r="AE167" s="39"/>
      <c r="AT167" s="16" t="s">
        <v>147</v>
      </c>
      <c r="AU167" s="16" t="s">
        <v>85</v>
      </c>
    </row>
    <row r="168" s="2" customFormat="1" ht="33" customHeight="1">
      <c r="A168" s="39"/>
      <c r="B168" s="40"/>
      <c r="C168" s="232" t="s">
        <v>213</v>
      </c>
      <c r="D168" s="232" t="s">
        <v>137</v>
      </c>
      <c r="E168" s="233" t="s">
        <v>229</v>
      </c>
      <c r="F168" s="234" t="s">
        <v>230</v>
      </c>
      <c r="G168" s="235" t="s">
        <v>186</v>
      </c>
      <c r="H168" s="236">
        <v>2630.3699999999999</v>
      </c>
      <c r="I168" s="237"/>
      <c r="J168" s="238">
        <f>ROUND(I168*H168,2)</f>
        <v>0</v>
      </c>
      <c r="K168" s="239"/>
      <c r="L168" s="42"/>
      <c r="M168" s="240" t="s">
        <v>1</v>
      </c>
      <c r="N168" s="241" t="s">
        <v>42</v>
      </c>
      <c r="O168" s="92"/>
      <c r="P168" s="242">
        <f>O168*H168</f>
        <v>0</v>
      </c>
      <c r="Q168" s="242">
        <v>0</v>
      </c>
      <c r="R168" s="242">
        <f>Q168*H168</f>
        <v>0</v>
      </c>
      <c r="S168" s="242">
        <v>0</v>
      </c>
      <c r="T168" s="243">
        <f>S168*H168</f>
        <v>0</v>
      </c>
      <c r="U168" s="39"/>
      <c r="V168" s="39"/>
      <c r="W168" s="39"/>
      <c r="X168" s="39"/>
      <c r="Y168" s="39"/>
      <c r="Z168" s="39"/>
      <c r="AA168" s="39"/>
      <c r="AB168" s="39"/>
      <c r="AC168" s="39"/>
      <c r="AD168" s="39"/>
      <c r="AE168" s="39"/>
      <c r="AR168" s="244" t="s">
        <v>141</v>
      </c>
      <c r="AT168" s="244" t="s">
        <v>137</v>
      </c>
      <c r="AU168" s="244" t="s">
        <v>85</v>
      </c>
      <c r="AY168" s="16" t="s">
        <v>136</v>
      </c>
      <c r="BE168" s="144">
        <f>IF(N168="základní",J168,0)</f>
        <v>0</v>
      </c>
      <c r="BF168" s="144">
        <f>IF(N168="snížená",J168,0)</f>
        <v>0</v>
      </c>
      <c r="BG168" s="144">
        <f>IF(N168="zákl. přenesená",J168,0)</f>
        <v>0</v>
      </c>
      <c r="BH168" s="144">
        <f>IF(N168="sníž. přenesená",J168,0)</f>
        <v>0</v>
      </c>
      <c r="BI168" s="144">
        <f>IF(N168="nulová",J168,0)</f>
        <v>0</v>
      </c>
      <c r="BJ168" s="16" t="s">
        <v>85</v>
      </c>
      <c r="BK168" s="144">
        <f>ROUND(I168*H168,2)</f>
        <v>0</v>
      </c>
      <c r="BL168" s="16" t="s">
        <v>141</v>
      </c>
      <c r="BM168" s="244" t="s">
        <v>927</v>
      </c>
    </row>
    <row r="169" s="2" customFormat="1">
      <c r="A169" s="39"/>
      <c r="B169" s="40"/>
      <c r="C169" s="41"/>
      <c r="D169" s="245" t="s">
        <v>143</v>
      </c>
      <c r="E169" s="41"/>
      <c r="F169" s="246" t="s">
        <v>232</v>
      </c>
      <c r="G169" s="41"/>
      <c r="H169" s="41"/>
      <c r="I169" s="247"/>
      <c r="J169" s="41"/>
      <c r="K169" s="41"/>
      <c r="L169" s="42"/>
      <c r="M169" s="248"/>
      <c r="N169" s="249"/>
      <c r="O169" s="92"/>
      <c r="P169" s="92"/>
      <c r="Q169" s="92"/>
      <c r="R169" s="92"/>
      <c r="S169" s="92"/>
      <c r="T169" s="93"/>
      <c r="U169" s="39"/>
      <c r="V169" s="39"/>
      <c r="W169" s="39"/>
      <c r="X169" s="39"/>
      <c r="Y169" s="39"/>
      <c r="Z169" s="39"/>
      <c r="AA169" s="39"/>
      <c r="AB169" s="39"/>
      <c r="AC169" s="39"/>
      <c r="AD169" s="39"/>
      <c r="AE169" s="39"/>
      <c r="AT169" s="16" t="s">
        <v>143</v>
      </c>
      <c r="AU169" s="16" t="s">
        <v>85</v>
      </c>
    </row>
    <row r="170" s="2" customFormat="1">
      <c r="A170" s="39"/>
      <c r="B170" s="40"/>
      <c r="C170" s="41"/>
      <c r="D170" s="250" t="s">
        <v>145</v>
      </c>
      <c r="E170" s="41"/>
      <c r="F170" s="251" t="s">
        <v>233</v>
      </c>
      <c r="G170" s="41"/>
      <c r="H170" s="41"/>
      <c r="I170" s="247"/>
      <c r="J170" s="41"/>
      <c r="K170" s="41"/>
      <c r="L170" s="42"/>
      <c r="M170" s="248"/>
      <c r="N170" s="249"/>
      <c r="O170" s="92"/>
      <c r="P170" s="92"/>
      <c r="Q170" s="92"/>
      <c r="R170" s="92"/>
      <c r="S170" s="92"/>
      <c r="T170" s="93"/>
      <c r="U170" s="39"/>
      <c r="V170" s="39"/>
      <c r="W170" s="39"/>
      <c r="X170" s="39"/>
      <c r="Y170" s="39"/>
      <c r="Z170" s="39"/>
      <c r="AA170" s="39"/>
      <c r="AB170" s="39"/>
      <c r="AC170" s="39"/>
      <c r="AD170" s="39"/>
      <c r="AE170" s="39"/>
      <c r="AT170" s="16" t="s">
        <v>145</v>
      </c>
      <c r="AU170" s="16" t="s">
        <v>85</v>
      </c>
    </row>
    <row r="171" s="2" customFormat="1">
      <c r="A171" s="39"/>
      <c r="B171" s="40"/>
      <c r="C171" s="41"/>
      <c r="D171" s="245" t="s">
        <v>147</v>
      </c>
      <c r="E171" s="41"/>
      <c r="F171" s="252" t="s">
        <v>212</v>
      </c>
      <c r="G171" s="41"/>
      <c r="H171" s="41"/>
      <c r="I171" s="247"/>
      <c r="J171" s="41"/>
      <c r="K171" s="41"/>
      <c r="L171" s="42"/>
      <c r="M171" s="248"/>
      <c r="N171" s="249"/>
      <c r="O171" s="92"/>
      <c r="P171" s="92"/>
      <c r="Q171" s="92"/>
      <c r="R171" s="92"/>
      <c r="S171" s="92"/>
      <c r="T171" s="93"/>
      <c r="U171" s="39"/>
      <c r="V171" s="39"/>
      <c r="W171" s="39"/>
      <c r="X171" s="39"/>
      <c r="Y171" s="39"/>
      <c r="Z171" s="39"/>
      <c r="AA171" s="39"/>
      <c r="AB171" s="39"/>
      <c r="AC171" s="39"/>
      <c r="AD171" s="39"/>
      <c r="AE171" s="39"/>
      <c r="AT171" s="16" t="s">
        <v>147</v>
      </c>
      <c r="AU171" s="16" t="s">
        <v>85</v>
      </c>
    </row>
    <row r="172" s="2" customFormat="1" ht="37.8" customHeight="1">
      <c r="A172" s="39"/>
      <c r="B172" s="40"/>
      <c r="C172" s="232" t="s">
        <v>221</v>
      </c>
      <c r="D172" s="232" t="s">
        <v>137</v>
      </c>
      <c r="E172" s="233" t="s">
        <v>235</v>
      </c>
      <c r="F172" s="234" t="s">
        <v>236</v>
      </c>
      <c r="G172" s="235" t="s">
        <v>186</v>
      </c>
      <c r="H172" s="236">
        <v>42085.919999999998</v>
      </c>
      <c r="I172" s="237"/>
      <c r="J172" s="238">
        <f>ROUND(I172*H172,2)</f>
        <v>0</v>
      </c>
      <c r="K172" s="239"/>
      <c r="L172" s="42"/>
      <c r="M172" s="240" t="s">
        <v>1</v>
      </c>
      <c r="N172" s="241" t="s">
        <v>42</v>
      </c>
      <c r="O172" s="92"/>
      <c r="P172" s="242">
        <f>O172*H172</f>
        <v>0</v>
      </c>
      <c r="Q172" s="242">
        <v>0</v>
      </c>
      <c r="R172" s="242">
        <f>Q172*H172</f>
        <v>0</v>
      </c>
      <c r="S172" s="242">
        <v>0</v>
      </c>
      <c r="T172" s="243">
        <f>S172*H172</f>
        <v>0</v>
      </c>
      <c r="U172" s="39"/>
      <c r="V172" s="39"/>
      <c r="W172" s="39"/>
      <c r="X172" s="39"/>
      <c r="Y172" s="39"/>
      <c r="Z172" s="39"/>
      <c r="AA172" s="39"/>
      <c r="AB172" s="39"/>
      <c r="AC172" s="39"/>
      <c r="AD172" s="39"/>
      <c r="AE172" s="39"/>
      <c r="AR172" s="244" t="s">
        <v>141</v>
      </c>
      <c r="AT172" s="244" t="s">
        <v>137</v>
      </c>
      <c r="AU172" s="244" t="s">
        <v>85</v>
      </c>
      <c r="AY172" s="16" t="s">
        <v>136</v>
      </c>
      <c r="BE172" s="144">
        <f>IF(N172="základní",J172,0)</f>
        <v>0</v>
      </c>
      <c r="BF172" s="144">
        <f>IF(N172="snížená",J172,0)</f>
        <v>0</v>
      </c>
      <c r="BG172" s="144">
        <f>IF(N172="zákl. přenesená",J172,0)</f>
        <v>0</v>
      </c>
      <c r="BH172" s="144">
        <f>IF(N172="sníž. přenesená",J172,0)</f>
        <v>0</v>
      </c>
      <c r="BI172" s="144">
        <f>IF(N172="nulová",J172,0)</f>
        <v>0</v>
      </c>
      <c r="BJ172" s="16" t="s">
        <v>85</v>
      </c>
      <c r="BK172" s="144">
        <f>ROUND(I172*H172,2)</f>
        <v>0</v>
      </c>
      <c r="BL172" s="16" t="s">
        <v>141</v>
      </c>
      <c r="BM172" s="244" t="s">
        <v>928</v>
      </c>
    </row>
    <row r="173" s="2" customFormat="1">
      <c r="A173" s="39"/>
      <c r="B173" s="40"/>
      <c r="C173" s="41"/>
      <c r="D173" s="245" t="s">
        <v>143</v>
      </c>
      <c r="E173" s="41"/>
      <c r="F173" s="246" t="s">
        <v>238</v>
      </c>
      <c r="G173" s="41"/>
      <c r="H173" s="41"/>
      <c r="I173" s="247"/>
      <c r="J173" s="41"/>
      <c r="K173" s="41"/>
      <c r="L173" s="42"/>
      <c r="M173" s="248"/>
      <c r="N173" s="249"/>
      <c r="O173" s="92"/>
      <c r="P173" s="92"/>
      <c r="Q173" s="92"/>
      <c r="R173" s="92"/>
      <c r="S173" s="92"/>
      <c r="T173" s="93"/>
      <c r="U173" s="39"/>
      <c r="V173" s="39"/>
      <c r="W173" s="39"/>
      <c r="X173" s="39"/>
      <c r="Y173" s="39"/>
      <c r="Z173" s="39"/>
      <c r="AA173" s="39"/>
      <c r="AB173" s="39"/>
      <c r="AC173" s="39"/>
      <c r="AD173" s="39"/>
      <c r="AE173" s="39"/>
      <c r="AT173" s="16" t="s">
        <v>143</v>
      </c>
      <c r="AU173" s="16" t="s">
        <v>85</v>
      </c>
    </row>
    <row r="174" s="2" customFormat="1">
      <c r="A174" s="39"/>
      <c r="B174" s="40"/>
      <c r="C174" s="41"/>
      <c r="D174" s="250" t="s">
        <v>145</v>
      </c>
      <c r="E174" s="41"/>
      <c r="F174" s="251" t="s">
        <v>239</v>
      </c>
      <c r="G174" s="41"/>
      <c r="H174" s="41"/>
      <c r="I174" s="247"/>
      <c r="J174" s="41"/>
      <c r="K174" s="41"/>
      <c r="L174" s="42"/>
      <c r="M174" s="248"/>
      <c r="N174" s="249"/>
      <c r="O174" s="92"/>
      <c r="P174" s="92"/>
      <c r="Q174" s="92"/>
      <c r="R174" s="92"/>
      <c r="S174" s="92"/>
      <c r="T174" s="93"/>
      <c r="U174" s="39"/>
      <c r="V174" s="39"/>
      <c r="W174" s="39"/>
      <c r="X174" s="39"/>
      <c r="Y174" s="39"/>
      <c r="Z174" s="39"/>
      <c r="AA174" s="39"/>
      <c r="AB174" s="39"/>
      <c r="AC174" s="39"/>
      <c r="AD174" s="39"/>
      <c r="AE174" s="39"/>
      <c r="AT174" s="16" t="s">
        <v>145</v>
      </c>
      <c r="AU174" s="16" t="s">
        <v>85</v>
      </c>
    </row>
    <row r="175" s="2" customFormat="1">
      <c r="A175" s="39"/>
      <c r="B175" s="40"/>
      <c r="C175" s="41"/>
      <c r="D175" s="245" t="s">
        <v>147</v>
      </c>
      <c r="E175" s="41"/>
      <c r="F175" s="252" t="s">
        <v>212</v>
      </c>
      <c r="G175" s="41"/>
      <c r="H175" s="41"/>
      <c r="I175" s="247"/>
      <c r="J175" s="41"/>
      <c r="K175" s="41"/>
      <c r="L175" s="42"/>
      <c r="M175" s="248"/>
      <c r="N175" s="249"/>
      <c r="O175" s="92"/>
      <c r="P175" s="92"/>
      <c r="Q175" s="92"/>
      <c r="R175" s="92"/>
      <c r="S175" s="92"/>
      <c r="T175" s="93"/>
      <c r="U175" s="39"/>
      <c r="V175" s="39"/>
      <c r="W175" s="39"/>
      <c r="X175" s="39"/>
      <c r="Y175" s="39"/>
      <c r="Z175" s="39"/>
      <c r="AA175" s="39"/>
      <c r="AB175" s="39"/>
      <c r="AC175" s="39"/>
      <c r="AD175" s="39"/>
      <c r="AE175" s="39"/>
      <c r="AT175" s="16" t="s">
        <v>147</v>
      </c>
      <c r="AU175" s="16" t="s">
        <v>85</v>
      </c>
    </row>
    <row r="176" s="13" customFormat="1">
      <c r="A176" s="13"/>
      <c r="B176" s="253"/>
      <c r="C176" s="254"/>
      <c r="D176" s="245" t="s">
        <v>219</v>
      </c>
      <c r="E176" s="255" t="s">
        <v>1</v>
      </c>
      <c r="F176" s="256" t="s">
        <v>929</v>
      </c>
      <c r="G176" s="254"/>
      <c r="H176" s="257">
        <v>42085.919999999998</v>
      </c>
      <c r="I176" s="258"/>
      <c r="J176" s="254"/>
      <c r="K176" s="254"/>
      <c r="L176" s="259"/>
      <c r="M176" s="260"/>
      <c r="N176" s="261"/>
      <c r="O176" s="261"/>
      <c r="P176" s="261"/>
      <c r="Q176" s="261"/>
      <c r="R176" s="261"/>
      <c r="S176" s="261"/>
      <c r="T176" s="262"/>
      <c r="U176" s="13"/>
      <c r="V176" s="13"/>
      <c r="W176" s="13"/>
      <c r="X176" s="13"/>
      <c r="Y176" s="13"/>
      <c r="Z176" s="13"/>
      <c r="AA176" s="13"/>
      <c r="AB176" s="13"/>
      <c r="AC176" s="13"/>
      <c r="AD176" s="13"/>
      <c r="AE176" s="13"/>
      <c r="AT176" s="263" t="s">
        <v>219</v>
      </c>
      <c r="AU176" s="263" t="s">
        <v>85</v>
      </c>
      <c r="AV176" s="13" t="s">
        <v>87</v>
      </c>
      <c r="AW176" s="13" t="s">
        <v>32</v>
      </c>
      <c r="AX176" s="13" t="s">
        <v>85</v>
      </c>
      <c r="AY176" s="263" t="s">
        <v>136</v>
      </c>
    </row>
    <row r="177" s="2" customFormat="1" ht="24.15" customHeight="1">
      <c r="A177" s="39"/>
      <c r="B177" s="40"/>
      <c r="C177" s="232" t="s">
        <v>228</v>
      </c>
      <c r="D177" s="232" t="s">
        <v>137</v>
      </c>
      <c r="E177" s="233" t="s">
        <v>241</v>
      </c>
      <c r="F177" s="234" t="s">
        <v>242</v>
      </c>
      <c r="G177" s="235" t="s">
        <v>186</v>
      </c>
      <c r="H177" s="236">
        <v>3104.4299999999998</v>
      </c>
      <c r="I177" s="237"/>
      <c r="J177" s="238">
        <f>ROUND(I177*H177,2)</f>
        <v>0</v>
      </c>
      <c r="K177" s="239"/>
      <c r="L177" s="42"/>
      <c r="M177" s="240" t="s">
        <v>1</v>
      </c>
      <c r="N177" s="241" t="s">
        <v>42</v>
      </c>
      <c r="O177" s="92"/>
      <c r="P177" s="242">
        <f>O177*H177</f>
        <v>0</v>
      </c>
      <c r="Q177" s="242">
        <v>0</v>
      </c>
      <c r="R177" s="242">
        <f>Q177*H177</f>
        <v>0</v>
      </c>
      <c r="S177" s="242">
        <v>0</v>
      </c>
      <c r="T177" s="243">
        <f>S177*H177</f>
        <v>0</v>
      </c>
      <c r="U177" s="39"/>
      <c r="V177" s="39"/>
      <c r="W177" s="39"/>
      <c r="X177" s="39"/>
      <c r="Y177" s="39"/>
      <c r="Z177" s="39"/>
      <c r="AA177" s="39"/>
      <c r="AB177" s="39"/>
      <c r="AC177" s="39"/>
      <c r="AD177" s="39"/>
      <c r="AE177" s="39"/>
      <c r="AR177" s="244" t="s">
        <v>141</v>
      </c>
      <c r="AT177" s="244" t="s">
        <v>137</v>
      </c>
      <c r="AU177" s="244" t="s">
        <v>85</v>
      </c>
      <c r="AY177" s="16" t="s">
        <v>136</v>
      </c>
      <c r="BE177" s="144">
        <f>IF(N177="základní",J177,0)</f>
        <v>0</v>
      </c>
      <c r="BF177" s="144">
        <f>IF(N177="snížená",J177,0)</f>
        <v>0</v>
      </c>
      <c r="BG177" s="144">
        <f>IF(N177="zákl. přenesená",J177,0)</f>
        <v>0</v>
      </c>
      <c r="BH177" s="144">
        <f>IF(N177="sníž. přenesená",J177,0)</f>
        <v>0</v>
      </c>
      <c r="BI177" s="144">
        <f>IF(N177="nulová",J177,0)</f>
        <v>0</v>
      </c>
      <c r="BJ177" s="16" t="s">
        <v>85</v>
      </c>
      <c r="BK177" s="144">
        <f>ROUND(I177*H177,2)</f>
        <v>0</v>
      </c>
      <c r="BL177" s="16" t="s">
        <v>141</v>
      </c>
      <c r="BM177" s="244" t="s">
        <v>930</v>
      </c>
    </row>
    <row r="178" s="2" customFormat="1">
      <c r="A178" s="39"/>
      <c r="B178" s="40"/>
      <c r="C178" s="41"/>
      <c r="D178" s="245" t="s">
        <v>143</v>
      </c>
      <c r="E178" s="41"/>
      <c r="F178" s="246" t="s">
        <v>244</v>
      </c>
      <c r="G178" s="41"/>
      <c r="H178" s="41"/>
      <c r="I178" s="247"/>
      <c r="J178" s="41"/>
      <c r="K178" s="41"/>
      <c r="L178" s="42"/>
      <c r="M178" s="248"/>
      <c r="N178" s="249"/>
      <c r="O178" s="92"/>
      <c r="P178" s="92"/>
      <c r="Q178" s="92"/>
      <c r="R178" s="92"/>
      <c r="S178" s="92"/>
      <c r="T178" s="93"/>
      <c r="U178" s="39"/>
      <c r="V178" s="39"/>
      <c r="W178" s="39"/>
      <c r="X178" s="39"/>
      <c r="Y178" s="39"/>
      <c r="Z178" s="39"/>
      <c r="AA178" s="39"/>
      <c r="AB178" s="39"/>
      <c r="AC178" s="39"/>
      <c r="AD178" s="39"/>
      <c r="AE178" s="39"/>
      <c r="AT178" s="16" t="s">
        <v>143</v>
      </c>
      <c r="AU178" s="16" t="s">
        <v>85</v>
      </c>
    </row>
    <row r="179" s="2" customFormat="1">
      <c r="A179" s="39"/>
      <c r="B179" s="40"/>
      <c r="C179" s="41"/>
      <c r="D179" s="250" t="s">
        <v>145</v>
      </c>
      <c r="E179" s="41"/>
      <c r="F179" s="251" t="s">
        <v>245</v>
      </c>
      <c r="G179" s="41"/>
      <c r="H179" s="41"/>
      <c r="I179" s="247"/>
      <c r="J179" s="41"/>
      <c r="K179" s="41"/>
      <c r="L179" s="42"/>
      <c r="M179" s="248"/>
      <c r="N179" s="249"/>
      <c r="O179" s="92"/>
      <c r="P179" s="92"/>
      <c r="Q179" s="92"/>
      <c r="R179" s="92"/>
      <c r="S179" s="92"/>
      <c r="T179" s="93"/>
      <c r="U179" s="39"/>
      <c r="V179" s="39"/>
      <c r="W179" s="39"/>
      <c r="X179" s="39"/>
      <c r="Y179" s="39"/>
      <c r="Z179" s="39"/>
      <c r="AA179" s="39"/>
      <c r="AB179" s="39"/>
      <c r="AC179" s="39"/>
      <c r="AD179" s="39"/>
      <c r="AE179" s="39"/>
      <c r="AT179" s="16" t="s">
        <v>145</v>
      </c>
      <c r="AU179" s="16" t="s">
        <v>85</v>
      </c>
    </row>
    <row r="180" s="2" customFormat="1">
      <c r="A180" s="39"/>
      <c r="B180" s="40"/>
      <c r="C180" s="41"/>
      <c r="D180" s="245" t="s">
        <v>147</v>
      </c>
      <c r="E180" s="41"/>
      <c r="F180" s="252" t="s">
        <v>246</v>
      </c>
      <c r="G180" s="41"/>
      <c r="H180" s="41"/>
      <c r="I180" s="247"/>
      <c r="J180" s="41"/>
      <c r="K180" s="41"/>
      <c r="L180" s="42"/>
      <c r="M180" s="248"/>
      <c r="N180" s="249"/>
      <c r="O180" s="92"/>
      <c r="P180" s="92"/>
      <c r="Q180" s="92"/>
      <c r="R180" s="92"/>
      <c r="S180" s="92"/>
      <c r="T180" s="93"/>
      <c r="U180" s="39"/>
      <c r="V180" s="39"/>
      <c r="W180" s="39"/>
      <c r="X180" s="39"/>
      <c r="Y180" s="39"/>
      <c r="Z180" s="39"/>
      <c r="AA180" s="39"/>
      <c r="AB180" s="39"/>
      <c r="AC180" s="39"/>
      <c r="AD180" s="39"/>
      <c r="AE180" s="39"/>
      <c r="AT180" s="16" t="s">
        <v>147</v>
      </c>
      <c r="AU180" s="16" t="s">
        <v>85</v>
      </c>
    </row>
    <row r="181" s="2" customFormat="1" ht="24.15" customHeight="1">
      <c r="A181" s="39"/>
      <c r="B181" s="40"/>
      <c r="C181" s="232" t="s">
        <v>234</v>
      </c>
      <c r="D181" s="232" t="s">
        <v>137</v>
      </c>
      <c r="E181" s="233" t="s">
        <v>248</v>
      </c>
      <c r="F181" s="234" t="s">
        <v>249</v>
      </c>
      <c r="G181" s="235" t="s">
        <v>250</v>
      </c>
      <c r="H181" s="236">
        <v>4471.6289999999999</v>
      </c>
      <c r="I181" s="237"/>
      <c r="J181" s="238">
        <f>ROUND(I181*H181,2)</f>
        <v>0</v>
      </c>
      <c r="K181" s="239"/>
      <c r="L181" s="42"/>
      <c r="M181" s="240" t="s">
        <v>1</v>
      </c>
      <c r="N181" s="241" t="s">
        <v>42</v>
      </c>
      <c r="O181" s="92"/>
      <c r="P181" s="242">
        <f>O181*H181</f>
        <v>0</v>
      </c>
      <c r="Q181" s="242">
        <v>0</v>
      </c>
      <c r="R181" s="242">
        <f>Q181*H181</f>
        <v>0</v>
      </c>
      <c r="S181" s="242">
        <v>0</v>
      </c>
      <c r="T181" s="243">
        <f>S181*H181</f>
        <v>0</v>
      </c>
      <c r="U181" s="39"/>
      <c r="V181" s="39"/>
      <c r="W181" s="39"/>
      <c r="X181" s="39"/>
      <c r="Y181" s="39"/>
      <c r="Z181" s="39"/>
      <c r="AA181" s="39"/>
      <c r="AB181" s="39"/>
      <c r="AC181" s="39"/>
      <c r="AD181" s="39"/>
      <c r="AE181" s="39"/>
      <c r="AR181" s="244" t="s">
        <v>141</v>
      </c>
      <c r="AT181" s="244" t="s">
        <v>137</v>
      </c>
      <c r="AU181" s="244" t="s">
        <v>85</v>
      </c>
      <c r="AY181" s="16" t="s">
        <v>136</v>
      </c>
      <c r="BE181" s="144">
        <f>IF(N181="základní",J181,0)</f>
        <v>0</v>
      </c>
      <c r="BF181" s="144">
        <f>IF(N181="snížená",J181,0)</f>
        <v>0</v>
      </c>
      <c r="BG181" s="144">
        <f>IF(N181="zákl. přenesená",J181,0)</f>
        <v>0</v>
      </c>
      <c r="BH181" s="144">
        <f>IF(N181="sníž. přenesená",J181,0)</f>
        <v>0</v>
      </c>
      <c r="BI181" s="144">
        <f>IF(N181="nulová",J181,0)</f>
        <v>0</v>
      </c>
      <c r="BJ181" s="16" t="s">
        <v>85</v>
      </c>
      <c r="BK181" s="144">
        <f>ROUND(I181*H181,2)</f>
        <v>0</v>
      </c>
      <c r="BL181" s="16" t="s">
        <v>141</v>
      </c>
      <c r="BM181" s="244" t="s">
        <v>931</v>
      </c>
    </row>
    <row r="182" s="2" customFormat="1">
      <c r="A182" s="39"/>
      <c r="B182" s="40"/>
      <c r="C182" s="41"/>
      <c r="D182" s="245" t="s">
        <v>143</v>
      </c>
      <c r="E182" s="41"/>
      <c r="F182" s="246" t="s">
        <v>252</v>
      </c>
      <c r="G182" s="41"/>
      <c r="H182" s="41"/>
      <c r="I182" s="247"/>
      <c r="J182" s="41"/>
      <c r="K182" s="41"/>
      <c r="L182" s="42"/>
      <c r="M182" s="248"/>
      <c r="N182" s="249"/>
      <c r="O182" s="92"/>
      <c r="P182" s="92"/>
      <c r="Q182" s="92"/>
      <c r="R182" s="92"/>
      <c r="S182" s="92"/>
      <c r="T182" s="93"/>
      <c r="U182" s="39"/>
      <c r="V182" s="39"/>
      <c r="W182" s="39"/>
      <c r="X182" s="39"/>
      <c r="Y182" s="39"/>
      <c r="Z182" s="39"/>
      <c r="AA182" s="39"/>
      <c r="AB182" s="39"/>
      <c r="AC182" s="39"/>
      <c r="AD182" s="39"/>
      <c r="AE182" s="39"/>
      <c r="AT182" s="16" t="s">
        <v>143</v>
      </c>
      <c r="AU182" s="16" t="s">
        <v>85</v>
      </c>
    </row>
    <row r="183" s="2" customFormat="1">
      <c r="A183" s="39"/>
      <c r="B183" s="40"/>
      <c r="C183" s="41"/>
      <c r="D183" s="250" t="s">
        <v>145</v>
      </c>
      <c r="E183" s="41"/>
      <c r="F183" s="251" t="s">
        <v>253</v>
      </c>
      <c r="G183" s="41"/>
      <c r="H183" s="41"/>
      <c r="I183" s="247"/>
      <c r="J183" s="41"/>
      <c r="K183" s="41"/>
      <c r="L183" s="42"/>
      <c r="M183" s="248"/>
      <c r="N183" s="249"/>
      <c r="O183" s="92"/>
      <c r="P183" s="92"/>
      <c r="Q183" s="92"/>
      <c r="R183" s="92"/>
      <c r="S183" s="92"/>
      <c r="T183" s="93"/>
      <c r="U183" s="39"/>
      <c r="V183" s="39"/>
      <c r="W183" s="39"/>
      <c r="X183" s="39"/>
      <c r="Y183" s="39"/>
      <c r="Z183" s="39"/>
      <c r="AA183" s="39"/>
      <c r="AB183" s="39"/>
      <c r="AC183" s="39"/>
      <c r="AD183" s="39"/>
      <c r="AE183" s="39"/>
      <c r="AT183" s="16" t="s">
        <v>145</v>
      </c>
      <c r="AU183" s="16" t="s">
        <v>85</v>
      </c>
    </row>
    <row r="184" s="2" customFormat="1">
      <c r="A184" s="39"/>
      <c r="B184" s="40"/>
      <c r="C184" s="41"/>
      <c r="D184" s="245" t="s">
        <v>147</v>
      </c>
      <c r="E184" s="41"/>
      <c r="F184" s="252" t="s">
        <v>254</v>
      </c>
      <c r="G184" s="41"/>
      <c r="H184" s="41"/>
      <c r="I184" s="247"/>
      <c r="J184" s="41"/>
      <c r="K184" s="41"/>
      <c r="L184" s="42"/>
      <c r="M184" s="248"/>
      <c r="N184" s="249"/>
      <c r="O184" s="92"/>
      <c r="P184" s="92"/>
      <c r="Q184" s="92"/>
      <c r="R184" s="92"/>
      <c r="S184" s="92"/>
      <c r="T184" s="93"/>
      <c r="U184" s="39"/>
      <c r="V184" s="39"/>
      <c r="W184" s="39"/>
      <c r="X184" s="39"/>
      <c r="Y184" s="39"/>
      <c r="Z184" s="39"/>
      <c r="AA184" s="39"/>
      <c r="AB184" s="39"/>
      <c r="AC184" s="39"/>
      <c r="AD184" s="39"/>
      <c r="AE184" s="39"/>
      <c r="AT184" s="16" t="s">
        <v>147</v>
      </c>
      <c r="AU184" s="16" t="s">
        <v>85</v>
      </c>
    </row>
    <row r="185" s="13" customFormat="1">
      <c r="A185" s="13"/>
      <c r="B185" s="253"/>
      <c r="C185" s="254"/>
      <c r="D185" s="245" t="s">
        <v>219</v>
      </c>
      <c r="E185" s="255" t="s">
        <v>1</v>
      </c>
      <c r="F185" s="256" t="s">
        <v>932</v>
      </c>
      <c r="G185" s="254"/>
      <c r="H185" s="257">
        <v>4471.6289999999999</v>
      </c>
      <c r="I185" s="258"/>
      <c r="J185" s="254"/>
      <c r="K185" s="254"/>
      <c r="L185" s="259"/>
      <c r="M185" s="260"/>
      <c r="N185" s="261"/>
      <c r="O185" s="261"/>
      <c r="P185" s="261"/>
      <c r="Q185" s="261"/>
      <c r="R185" s="261"/>
      <c r="S185" s="261"/>
      <c r="T185" s="262"/>
      <c r="U185" s="13"/>
      <c r="V185" s="13"/>
      <c r="W185" s="13"/>
      <c r="X185" s="13"/>
      <c r="Y185" s="13"/>
      <c r="Z185" s="13"/>
      <c r="AA185" s="13"/>
      <c r="AB185" s="13"/>
      <c r="AC185" s="13"/>
      <c r="AD185" s="13"/>
      <c r="AE185" s="13"/>
      <c r="AT185" s="263" t="s">
        <v>219</v>
      </c>
      <c r="AU185" s="263" t="s">
        <v>85</v>
      </c>
      <c r="AV185" s="13" t="s">
        <v>87</v>
      </c>
      <c r="AW185" s="13" t="s">
        <v>32</v>
      </c>
      <c r="AX185" s="13" t="s">
        <v>85</v>
      </c>
      <c r="AY185" s="263" t="s">
        <v>136</v>
      </c>
    </row>
    <row r="186" s="2" customFormat="1" ht="16.5" customHeight="1">
      <c r="A186" s="39"/>
      <c r="B186" s="40"/>
      <c r="C186" s="232" t="s">
        <v>8</v>
      </c>
      <c r="D186" s="232" t="s">
        <v>137</v>
      </c>
      <c r="E186" s="233" t="s">
        <v>257</v>
      </c>
      <c r="F186" s="234" t="s">
        <v>258</v>
      </c>
      <c r="G186" s="235" t="s">
        <v>186</v>
      </c>
      <c r="H186" s="236">
        <v>2630.3699999999999</v>
      </c>
      <c r="I186" s="237"/>
      <c r="J186" s="238">
        <f>ROUND(I186*H186,2)</f>
        <v>0</v>
      </c>
      <c r="K186" s="239"/>
      <c r="L186" s="42"/>
      <c r="M186" s="240" t="s">
        <v>1</v>
      </c>
      <c r="N186" s="241" t="s">
        <v>42</v>
      </c>
      <c r="O186" s="92"/>
      <c r="P186" s="242">
        <f>O186*H186</f>
        <v>0</v>
      </c>
      <c r="Q186" s="242">
        <v>0</v>
      </c>
      <c r="R186" s="242">
        <f>Q186*H186</f>
        <v>0</v>
      </c>
      <c r="S186" s="242">
        <v>0</v>
      </c>
      <c r="T186" s="243">
        <f>S186*H186</f>
        <v>0</v>
      </c>
      <c r="U186" s="39"/>
      <c r="V186" s="39"/>
      <c r="W186" s="39"/>
      <c r="X186" s="39"/>
      <c r="Y186" s="39"/>
      <c r="Z186" s="39"/>
      <c r="AA186" s="39"/>
      <c r="AB186" s="39"/>
      <c r="AC186" s="39"/>
      <c r="AD186" s="39"/>
      <c r="AE186" s="39"/>
      <c r="AR186" s="244" t="s">
        <v>141</v>
      </c>
      <c r="AT186" s="244" t="s">
        <v>137</v>
      </c>
      <c r="AU186" s="244" t="s">
        <v>85</v>
      </c>
      <c r="AY186" s="16" t="s">
        <v>136</v>
      </c>
      <c r="BE186" s="144">
        <f>IF(N186="základní",J186,0)</f>
        <v>0</v>
      </c>
      <c r="BF186" s="144">
        <f>IF(N186="snížená",J186,0)</f>
        <v>0</v>
      </c>
      <c r="BG186" s="144">
        <f>IF(N186="zákl. přenesená",J186,0)</f>
        <v>0</v>
      </c>
      <c r="BH186" s="144">
        <f>IF(N186="sníž. přenesená",J186,0)</f>
        <v>0</v>
      </c>
      <c r="BI186" s="144">
        <f>IF(N186="nulová",J186,0)</f>
        <v>0</v>
      </c>
      <c r="BJ186" s="16" t="s">
        <v>85</v>
      </c>
      <c r="BK186" s="144">
        <f>ROUND(I186*H186,2)</f>
        <v>0</v>
      </c>
      <c r="BL186" s="16" t="s">
        <v>141</v>
      </c>
      <c r="BM186" s="244" t="s">
        <v>933</v>
      </c>
    </row>
    <row r="187" s="2" customFormat="1">
      <c r="A187" s="39"/>
      <c r="B187" s="40"/>
      <c r="C187" s="41"/>
      <c r="D187" s="245" t="s">
        <v>143</v>
      </c>
      <c r="E187" s="41"/>
      <c r="F187" s="246" t="s">
        <v>260</v>
      </c>
      <c r="G187" s="41"/>
      <c r="H187" s="41"/>
      <c r="I187" s="247"/>
      <c r="J187" s="41"/>
      <c r="K187" s="41"/>
      <c r="L187" s="42"/>
      <c r="M187" s="248"/>
      <c r="N187" s="249"/>
      <c r="O187" s="92"/>
      <c r="P187" s="92"/>
      <c r="Q187" s="92"/>
      <c r="R187" s="92"/>
      <c r="S187" s="92"/>
      <c r="T187" s="93"/>
      <c r="U187" s="39"/>
      <c r="V187" s="39"/>
      <c r="W187" s="39"/>
      <c r="X187" s="39"/>
      <c r="Y187" s="39"/>
      <c r="Z187" s="39"/>
      <c r="AA187" s="39"/>
      <c r="AB187" s="39"/>
      <c r="AC187" s="39"/>
      <c r="AD187" s="39"/>
      <c r="AE187" s="39"/>
      <c r="AT187" s="16" t="s">
        <v>143</v>
      </c>
      <c r="AU187" s="16" t="s">
        <v>85</v>
      </c>
    </row>
    <row r="188" s="2" customFormat="1">
      <c r="A188" s="39"/>
      <c r="B188" s="40"/>
      <c r="C188" s="41"/>
      <c r="D188" s="250" t="s">
        <v>145</v>
      </c>
      <c r="E188" s="41"/>
      <c r="F188" s="251" t="s">
        <v>261</v>
      </c>
      <c r="G188" s="41"/>
      <c r="H188" s="41"/>
      <c r="I188" s="247"/>
      <c r="J188" s="41"/>
      <c r="K188" s="41"/>
      <c r="L188" s="42"/>
      <c r="M188" s="248"/>
      <c r="N188" s="249"/>
      <c r="O188" s="92"/>
      <c r="P188" s="92"/>
      <c r="Q188" s="92"/>
      <c r="R188" s="92"/>
      <c r="S188" s="92"/>
      <c r="T188" s="93"/>
      <c r="U188" s="39"/>
      <c r="V188" s="39"/>
      <c r="W188" s="39"/>
      <c r="X188" s="39"/>
      <c r="Y188" s="39"/>
      <c r="Z188" s="39"/>
      <c r="AA188" s="39"/>
      <c r="AB188" s="39"/>
      <c r="AC188" s="39"/>
      <c r="AD188" s="39"/>
      <c r="AE188" s="39"/>
      <c r="AT188" s="16" t="s">
        <v>145</v>
      </c>
      <c r="AU188" s="16" t="s">
        <v>85</v>
      </c>
    </row>
    <row r="189" s="2" customFormat="1">
      <c r="A189" s="39"/>
      <c r="B189" s="40"/>
      <c r="C189" s="41"/>
      <c r="D189" s="245" t="s">
        <v>147</v>
      </c>
      <c r="E189" s="41"/>
      <c r="F189" s="252" t="s">
        <v>262</v>
      </c>
      <c r="G189" s="41"/>
      <c r="H189" s="41"/>
      <c r="I189" s="247"/>
      <c r="J189" s="41"/>
      <c r="K189" s="41"/>
      <c r="L189" s="42"/>
      <c r="M189" s="248"/>
      <c r="N189" s="249"/>
      <c r="O189" s="92"/>
      <c r="P189" s="92"/>
      <c r="Q189" s="92"/>
      <c r="R189" s="92"/>
      <c r="S189" s="92"/>
      <c r="T189" s="93"/>
      <c r="U189" s="39"/>
      <c r="V189" s="39"/>
      <c r="W189" s="39"/>
      <c r="X189" s="39"/>
      <c r="Y189" s="39"/>
      <c r="Z189" s="39"/>
      <c r="AA189" s="39"/>
      <c r="AB189" s="39"/>
      <c r="AC189" s="39"/>
      <c r="AD189" s="39"/>
      <c r="AE189" s="39"/>
      <c r="AT189" s="16" t="s">
        <v>147</v>
      </c>
      <c r="AU189" s="16" t="s">
        <v>85</v>
      </c>
    </row>
    <row r="190" s="2" customFormat="1" ht="24.15" customHeight="1">
      <c r="A190" s="39"/>
      <c r="B190" s="40"/>
      <c r="C190" s="232" t="s">
        <v>247</v>
      </c>
      <c r="D190" s="232" t="s">
        <v>137</v>
      </c>
      <c r="E190" s="233" t="s">
        <v>264</v>
      </c>
      <c r="F190" s="234" t="s">
        <v>265</v>
      </c>
      <c r="G190" s="235" t="s">
        <v>186</v>
      </c>
      <c r="H190" s="236">
        <v>130.44</v>
      </c>
      <c r="I190" s="237"/>
      <c r="J190" s="238">
        <f>ROUND(I190*H190,2)</f>
        <v>0</v>
      </c>
      <c r="K190" s="239"/>
      <c r="L190" s="42"/>
      <c r="M190" s="240" t="s">
        <v>1</v>
      </c>
      <c r="N190" s="241" t="s">
        <v>42</v>
      </c>
      <c r="O190" s="92"/>
      <c r="P190" s="242">
        <f>O190*H190</f>
        <v>0</v>
      </c>
      <c r="Q190" s="242">
        <v>0</v>
      </c>
      <c r="R190" s="242">
        <f>Q190*H190</f>
        <v>0</v>
      </c>
      <c r="S190" s="242">
        <v>0</v>
      </c>
      <c r="T190" s="243">
        <f>S190*H190</f>
        <v>0</v>
      </c>
      <c r="U190" s="39"/>
      <c r="V190" s="39"/>
      <c r="W190" s="39"/>
      <c r="X190" s="39"/>
      <c r="Y190" s="39"/>
      <c r="Z190" s="39"/>
      <c r="AA190" s="39"/>
      <c r="AB190" s="39"/>
      <c r="AC190" s="39"/>
      <c r="AD190" s="39"/>
      <c r="AE190" s="39"/>
      <c r="AR190" s="244" t="s">
        <v>141</v>
      </c>
      <c r="AT190" s="244" t="s">
        <v>137</v>
      </c>
      <c r="AU190" s="244" t="s">
        <v>85</v>
      </c>
      <c r="AY190" s="16" t="s">
        <v>136</v>
      </c>
      <c r="BE190" s="144">
        <f>IF(N190="základní",J190,0)</f>
        <v>0</v>
      </c>
      <c r="BF190" s="144">
        <f>IF(N190="snížená",J190,0)</f>
        <v>0</v>
      </c>
      <c r="BG190" s="144">
        <f>IF(N190="zákl. přenesená",J190,0)</f>
        <v>0</v>
      </c>
      <c r="BH190" s="144">
        <f>IF(N190="sníž. přenesená",J190,0)</f>
        <v>0</v>
      </c>
      <c r="BI190" s="144">
        <f>IF(N190="nulová",J190,0)</f>
        <v>0</v>
      </c>
      <c r="BJ190" s="16" t="s">
        <v>85</v>
      </c>
      <c r="BK190" s="144">
        <f>ROUND(I190*H190,2)</f>
        <v>0</v>
      </c>
      <c r="BL190" s="16" t="s">
        <v>141</v>
      </c>
      <c r="BM190" s="244" t="s">
        <v>934</v>
      </c>
    </row>
    <row r="191" s="2" customFormat="1">
      <c r="A191" s="39"/>
      <c r="B191" s="40"/>
      <c r="C191" s="41"/>
      <c r="D191" s="245" t="s">
        <v>143</v>
      </c>
      <c r="E191" s="41"/>
      <c r="F191" s="246" t="s">
        <v>267</v>
      </c>
      <c r="G191" s="41"/>
      <c r="H191" s="41"/>
      <c r="I191" s="247"/>
      <c r="J191" s="41"/>
      <c r="K191" s="41"/>
      <c r="L191" s="42"/>
      <c r="M191" s="248"/>
      <c r="N191" s="249"/>
      <c r="O191" s="92"/>
      <c r="P191" s="92"/>
      <c r="Q191" s="92"/>
      <c r="R191" s="92"/>
      <c r="S191" s="92"/>
      <c r="T191" s="93"/>
      <c r="U191" s="39"/>
      <c r="V191" s="39"/>
      <c r="W191" s="39"/>
      <c r="X191" s="39"/>
      <c r="Y191" s="39"/>
      <c r="Z191" s="39"/>
      <c r="AA191" s="39"/>
      <c r="AB191" s="39"/>
      <c r="AC191" s="39"/>
      <c r="AD191" s="39"/>
      <c r="AE191" s="39"/>
      <c r="AT191" s="16" t="s">
        <v>143</v>
      </c>
      <c r="AU191" s="16" t="s">
        <v>85</v>
      </c>
    </row>
    <row r="192" s="2" customFormat="1">
      <c r="A192" s="39"/>
      <c r="B192" s="40"/>
      <c r="C192" s="41"/>
      <c r="D192" s="250" t="s">
        <v>145</v>
      </c>
      <c r="E192" s="41"/>
      <c r="F192" s="251" t="s">
        <v>268</v>
      </c>
      <c r="G192" s="41"/>
      <c r="H192" s="41"/>
      <c r="I192" s="247"/>
      <c r="J192" s="41"/>
      <c r="K192" s="41"/>
      <c r="L192" s="42"/>
      <c r="M192" s="248"/>
      <c r="N192" s="249"/>
      <c r="O192" s="92"/>
      <c r="P192" s="92"/>
      <c r="Q192" s="92"/>
      <c r="R192" s="92"/>
      <c r="S192" s="92"/>
      <c r="T192" s="93"/>
      <c r="U192" s="39"/>
      <c r="V192" s="39"/>
      <c r="W192" s="39"/>
      <c r="X192" s="39"/>
      <c r="Y192" s="39"/>
      <c r="Z192" s="39"/>
      <c r="AA192" s="39"/>
      <c r="AB192" s="39"/>
      <c r="AC192" s="39"/>
      <c r="AD192" s="39"/>
      <c r="AE192" s="39"/>
      <c r="AT192" s="16" t="s">
        <v>145</v>
      </c>
      <c r="AU192" s="16" t="s">
        <v>85</v>
      </c>
    </row>
    <row r="193" s="2" customFormat="1">
      <c r="A193" s="39"/>
      <c r="B193" s="40"/>
      <c r="C193" s="41"/>
      <c r="D193" s="245" t="s">
        <v>147</v>
      </c>
      <c r="E193" s="41"/>
      <c r="F193" s="252" t="s">
        <v>269</v>
      </c>
      <c r="G193" s="41"/>
      <c r="H193" s="41"/>
      <c r="I193" s="247"/>
      <c r="J193" s="41"/>
      <c r="K193" s="41"/>
      <c r="L193" s="42"/>
      <c r="M193" s="248"/>
      <c r="N193" s="249"/>
      <c r="O193" s="92"/>
      <c r="P193" s="92"/>
      <c r="Q193" s="92"/>
      <c r="R193" s="92"/>
      <c r="S193" s="92"/>
      <c r="T193" s="93"/>
      <c r="U193" s="39"/>
      <c r="V193" s="39"/>
      <c r="W193" s="39"/>
      <c r="X193" s="39"/>
      <c r="Y193" s="39"/>
      <c r="Z193" s="39"/>
      <c r="AA193" s="39"/>
      <c r="AB193" s="39"/>
      <c r="AC193" s="39"/>
      <c r="AD193" s="39"/>
      <c r="AE193" s="39"/>
      <c r="AT193" s="16" t="s">
        <v>147</v>
      </c>
      <c r="AU193" s="16" t="s">
        <v>85</v>
      </c>
    </row>
    <row r="194" s="2" customFormat="1" ht="24.15" customHeight="1">
      <c r="A194" s="39"/>
      <c r="B194" s="40"/>
      <c r="C194" s="232" t="s">
        <v>256</v>
      </c>
      <c r="D194" s="232" t="s">
        <v>137</v>
      </c>
      <c r="E194" s="233" t="s">
        <v>271</v>
      </c>
      <c r="F194" s="234" t="s">
        <v>272</v>
      </c>
      <c r="G194" s="235" t="s">
        <v>171</v>
      </c>
      <c r="H194" s="236">
        <v>3565.4899999999998</v>
      </c>
      <c r="I194" s="237"/>
      <c r="J194" s="238">
        <f>ROUND(I194*H194,2)</f>
        <v>0</v>
      </c>
      <c r="K194" s="239"/>
      <c r="L194" s="42"/>
      <c r="M194" s="240" t="s">
        <v>1</v>
      </c>
      <c r="N194" s="241" t="s">
        <v>42</v>
      </c>
      <c r="O194" s="92"/>
      <c r="P194" s="242">
        <f>O194*H194</f>
        <v>0</v>
      </c>
      <c r="Q194" s="242">
        <v>0</v>
      </c>
      <c r="R194" s="242">
        <f>Q194*H194</f>
        <v>0</v>
      </c>
      <c r="S194" s="242">
        <v>0</v>
      </c>
      <c r="T194" s="243">
        <f>S194*H194</f>
        <v>0</v>
      </c>
      <c r="U194" s="39"/>
      <c r="V194" s="39"/>
      <c r="W194" s="39"/>
      <c r="X194" s="39"/>
      <c r="Y194" s="39"/>
      <c r="Z194" s="39"/>
      <c r="AA194" s="39"/>
      <c r="AB194" s="39"/>
      <c r="AC194" s="39"/>
      <c r="AD194" s="39"/>
      <c r="AE194" s="39"/>
      <c r="AR194" s="244" t="s">
        <v>201</v>
      </c>
      <c r="AT194" s="244" t="s">
        <v>137</v>
      </c>
      <c r="AU194" s="244" t="s">
        <v>85</v>
      </c>
      <c r="AY194" s="16" t="s">
        <v>136</v>
      </c>
      <c r="BE194" s="144">
        <f>IF(N194="základní",J194,0)</f>
        <v>0</v>
      </c>
      <c r="BF194" s="144">
        <f>IF(N194="snížená",J194,0)</f>
        <v>0</v>
      </c>
      <c r="BG194" s="144">
        <f>IF(N194="zákl. přenesená",J194,0)</f>
        <v>0</v>
      </c>
      <c r="BH194" s="144">
        <f>IF(N194="sníž. přenesená",J194,0)</f>
        <v>0</v>
      </c>
      <c r="BI194" s="144">
        <f>IF(N194="nulová",J194,0)</f>
        <v>0</v>
      </c>
      <c r="BJ194" s="16" t="s">
        <v>85</v>
      </c>
      <c r="BK194" s="144">
        <f>ROUND(I194*H194,2)</f>
        <v>0</v>
      </c>
      <c r="BL194" s="16" t="s">
        <v>201</v>
      </c>
      <c r="BM194" s="244" t="s">
        <v>935</v>
      </c>
    </row>
    <row r="195" s="2" customFormat="1">
      <c r="A195" s="39"/>
      <c r="B195" s="40"/>
      <c r="C195" s="41"/>
      <c r="D195" s="245" t="s">
        <v>143</v>
      </c>
      <c r="E195" s="41"/>
      <c r="F195" s="246" t="s">
        <v>274</v>
      </c>
      <c r="G195" s="41"/>
      <c r="H195" s="41"/>
      <c r="I195" s="247"/>
      <c r="J195" s="41"/>
      <c r="K195" s="41"/>
      <c r="L195" s="42"/>
      <c r="M195" s="248"/>
      <c r="N195" s="249"/>
      <c r="O195" s="92"/>
      <c r="P195" s="92"/>
      <c r="Q195" s="92"/>
      <c r="R195" s="92"/>
      <c r="S195" s="92"/>
      <c r="T195" s="93"/>
      <c r="U195" s="39"/>
      <c r="V195" s="39"/>
      <c r="W195" s="39"/>
      <c r="X195" s="39"/>
      <c r="Y195" s="39"/>
      <c r="Z195" s="39"/>
      <c r="AA195" s="39"/>
      <c r="AB195" s="39"/>
      <c r="AC195" s="39"/>
      <c r="AD195" s="39"/>
      <c r="AE195" s="39"/>
      <c r="AT195" s="16" t="s">
        <v>143</v>
      </c>
      <c r="AU195" s="16" t="s">
        <v>85</v>
      </c>
    </row>
    <row r="196" s="2" customFormat="1">
      <c r="A196" s="39"/>
      <c r="B196" s="40"/>
      <c r="C196" s="41"/>
      <c r="D196" s="250" t="s">
        <v>145</v>
      </c>
      <c r="E196" s="41"/>
      <c r="F196" s="251" t="s">
        <v>275</v>
      </c>
      <c r="G196" s="41"/>
      <c r="H196" s="41"/>
      <c r="I196" s="247"/>
      <c r="J196" s="41"/>
      <c r="K196" s="41"/>
      <c r="L196" s="42"/>
      <c r="M196" s="248"/>
      <c r="N196" s="249"/>
      <c r="O196" s="92"/>
      <c r="P196" s="92"/>
      <c r="Q196" s="92"/>
      <c r="R196" s="92"/>
      <c r="S196" s="92"/>
      <c r="T196" s="93"/>
      <c r="U196" s="39"/>
      <c r="V196" s="39"/>
      <c r="W196" s="39"/>
      <c r="X196" s="39"/>
      <c r="Y196" s="39"/>
      <c r="Z196" s="39"/>
      <c r="AA196" s="39"/>
      <c r="AB196" s="39"/>
      <c r="AC196" s="39"/>
      <c r="AD196" s="39"/>
      <c r="AE196" s="39"/>
      <c r="AT196" s="16" t="s">
        <v>145</v>
      </c>
      <c r="AU196" s="16" t="s">
        <v>85</v>
      </c>
    </row>
    <row r="197" s="2" customFormat="1">
      <c r="A197" s="39"/>
      <c r="B197" s="40"/>
      <c r="C197" s="41"/>
      <c r="D197" s="245" t="s">
        <v>147</v>
      </c>
      <c r="E197" s="41"/>
      <c r="F197" s="252" t="s">
        <v>276</v>
      </c>
      <c r="G197" s="41"/>
      <c r="H197" s="41"/>
      <c r="I197" s="247"/>
      <c r="J197" s="41"/>
      <c r="K197" s="41"/>
      <c r="L197" s="42"/>
      <c r="M197" s="248"/>
      <c r="N197" s="249"/>
      <c r="O197" s="92"/>
      <c r="P197" s="92"/>
      <c r="Q197" s="92"/>
      <c r="R197" s="92"/>
      <c r="S197" s="92"/>
      <c r="T197" s="93"/>
      <c r="U197" s="39"/>
      <c r="V197" s="39"/>
      <c r="W197" s="39"/>
      <c r="X197" s="39"/>
      <c r="Y197" s="39"/>
      <c r="Z197" s="39"/>
      <c r="AA197" s="39"/>
      <c r="AB197" s="39"/>
      <c r="AC197" s="39"/>
      <c r="AD197" s="39"/>
      <c r="AE197" s="39"/>
      <c r="AT197" s="16" t="s">
        <v>147</v>
      </c>
      <c r="AU197" s="16" t="s">
        <v>85</v>
      </c>
    </row>
    <row r="198" s="2" customFormat="1" ht="16.5" customHeight="1">
      <c r="A198" s="39"/>
      <c r="B198" s="40"/>
      <c r="C198" s="264" t="s">
        <v>263</v>
      </c>
      <c r="D198" s="264" t="s">
        <v>278</v>
      </c>
      <c r="E198" s="265" t="s">
        <v>279</v>
      </c>
      <c r="F198" s="266" t="s">
        <v>280</v>
      </c>
      <c r="G198" s="267" t="s">
        <v>281</v>
      </c>
      <c r="H198" s="268">
        <v>124.789</v>
      </c>
      <c r="I198" s="269"/>
      <c r="J198" s="270">
        <f>ROUND(I198*H198,2)</f>
        <v>0</v>
      </c>
      <c r="K198" s="271"/>
      <c r="L198" s="272"/>
      <c r="M198" s="273" t="s">
        <v>1</v>
      </c>
      <c r="N198" s="274" t="s">
        <v>42</v>
      </c>
      <c r="O198" s="92"/>
      <c r="P198" s="242">
        <f>O198*H198</f>
        <v>0</v>
      </c>
      <c r="Q198" s="242">
        <v>0.001</v>
      </c>
      <c r="R198" s="242">
        <f>Q198*H198</f>
        <v>0.124789</v>
      </c>
      <c r="S198" s="242">
        <v>0</v>
      </c>
      <c r="T198" s="243">
        <f>S198*H198</f>
        <v>0</v>
      </c>
      <c r="U198" s="39"/>
      <c r="V198" s="39"/>
      <c r="W198" s="39"/>
      <c r="X198" s="39"/>
      <c r="Y198" s="39"/>
      <c r="Z198" s="39"/>
      <c r="AA198" s="39"/>
      <c r="AB198" s="39"/>
      <c r="AC198" s="39"/>
      <c r="AD198" s="39"/>
      <c r="AE198" s="39"/>
      <c r="AR198" s="244" t="s">
        <v>201</v>
      </c>
      <c r="AT198" s="244" t="s">
        <v>278</v>
      </c>
      <c r="AU198" s="244" t="s">
        <v>85</v>
      </c>
      <c r="AY198" s="16" t="s">
        <v>136</v>
      </c>
      <c r="BE198" s="144">
        <f>IF(N198="základní",J198,0)</f>
        <v>0</v>
      </c>
      <c r="BF198" s="144">
        <f>IF(N198="snížená",J198,0)</f>
        <v>0</v>
      </c>
      <c r="BG198" s="144">
        <f>IF(N198="zákl. přenesená",J198,0)</f>
        <v>0</v>
      </c>
      <c r="BH198" s="144">
        <f>IF(N198="sníž. přenesená",J198,0)</f>
        <v>0</v>
      </c>
      <c r="BI198" s="144">
        <f>IF(N198="nulová",J198,0)</f>
        <v>0</v>
      </c>
      <c r="BJ198" s="16" t="s">
        <v>85</v>
      </c>
      <c r="BK198" s="144">
        <f>ROUND(I198*H198,2)</f>
        <v>0</v>
      </c>
      <c r="BL198" s="16" t="s">
        <v>201</v>
      </c>
      <c r="BM198" s="244" t="s">
        <v>936</v>
      </c>
    </row>
    <row r="199" s="2" customFormat="1">
      <c r="A199" s="39"/>
      <c r="B199" s="40"/>
      <c r="C199" s="41"/>
      <c r="D199" s="245" t="s">
        <v>143</v>
      </c>
      <c r="E199" s="41"/>
      <c r="F199" s="246" t="s">
        <v>280</v>
      </c>
      <c r="G199" s="41"/>
      <c r="H199" s="41"/>
      <c r="I199" s="247"/>
      <c r="J199" s="41"/>
      <c r="K199" s="41"/>
      <c r="L199" s="42"/>
      <c r="M199" s="248"/>
      <c r="N199" s="249"/>
      <c r="O199" s="92"/>
      <c r="P199" s="92"/>
      <c r="Q199" s="92"/>
      <c r="R199" s="92"/>
      <c r="S199" s="92"/>
      <c r="T199" s="93"/>
      <c r="U199" s="39"/>
      <c r="V199" s="39"/>
      <c r="W199" s="39"/>
      <c r="X199" s="39"/>
      <c r="Y199" s="39"/>
      <c r="Z199" s="39"/>
      <c r="AA199" s="39"/>
      <c r="AB199" s="39"/>
      <c r="AC199" s="39"/>
      <c r="AD199" s="39"/>
      <c r="AE199" s="39"/>
      <c r="AT199" s="16" t="s">
        <v>143</v>
      </c>
      <c r="AU199" s="16" t="s">
        <v>85</v>
      </c>
    </row>
    <row r="200" s="13" customFormat="1">
      <c r="A200" s="13"/>
      <c r="B200" s="253"/>
      <c r="C200" s="254"/>
      <c r="D200" s="245" t="s">
        <v>219</v>
      </c>
      <c r="E200" s="255" t="s">
        <v>1</v>
      </c>
      <c r="F200" s="256" t="s">
        <v>937</v>
      </c>
      <c r="G200" s="254"/>
      <c r="H200" s="257">
        <v>124.789</v>
      </c>
      <c r="I200" s="258"/>
      <c r="J200" s="254"/>
      <c r="K200" s="254"/>
      <c r="L200" s="259"/>
      <c r="M200" s="260"/>
      <c r="N200" s="261"/>
      <c r="O200" s="261"/>
      <c r="P200" s="261"/>
      <c r="Q200" s="261"/>
      <c r="R200" s="261"/>
      <c r="S200" s="261"/>
      <c r="T200" s="262"/>
      <c r="U200" s="13"/>
      <c r="V200" s="13"/>
      <c r="W200" s="13"/>
      <c r="X200" s="13"/>
      <c r="Y200" s="13"/>
      <c r="Z200" s="13"/>
      <c r="AA200" s="13"/>
      <c r="AB200" s="13"/>
      <c r="AC200" s="13"/>
      <c r="AD200" s="13"/>
      <c r="AE200" s="13"/>
      <c r="AT200" s="263" t="s">
        <v>219</v>
      </c>
      <c r="AU200" s="263" t="s">
        <v>85</v>
      </c>
      <c r="AV200" s="13" t="s">
        <v>87</v>
      </c>
      <c r="AW200" s="13" t="s">
        <v>32</v>
      </c>
      <c r="AX200" s="13" t="s">
        <v>85</v>
      </c>
      <c r="AY200" s="263" t="s">
        <v>136</v>
      </c>
    </row>
    <row r="201" s="2" customFormat="1" ht="24.15" customHeight="1">
      <c r="A201" s="39"/>
      <c r="B201" s="40"/>
      <c r="C201" s="232" t="s">
        <v>270</v>
      </c>
      <c r="D201" s="232" t="s">
        <v>137</v>
      </c>
      <c r="E201" s="233" t="s">
        <v>284</v>
      </c>
      <c r="F201" s="234" t="s">
        <v>285</v>
      </c>
      <c r="G201" s="235" t="s">
        <v>171</v>
      </c>
      <c r="H201" s="236">
        <v>7246.71</v>
      </c>
      <c r="I201" s="237"/>
      <c r="J201" s="238">
        <f>ROUND(I201*H201,2)</f>
        <v>0</v>
      </c>
      <c r="K201" s="239"/>
      <c r="L201" s="42"/>
      <c r="M201" s="240" t="s">
        <v>1</v>
      </c>
      <c r="N201" s="241" t="s">
        <v>42</v>
      </c>
      <c r="O201" s="92"/>
      <c r="P201" s="242">
        <f>O201*H201</f>
        <v>0</v>
      </c>
      <c r="Q201" s="242">
        <v>0</v>
      </c>
      <c r="R201" s="242">
        <f>Q201*H201</f>
        <v>0</v>
      </c>
      <c r="S201" s="242">
        <v>0</v>
      </c>
      <c r="T201" s="243">
        <f>S201*H201</f>
        <v>0</v>
      </c>
      <c r="U201" s="39"/>
      <c r="V201" s="39"/>
      <c r="W201" s="39"/>
      <c r="X201" s="39"/>
      <c r="Y201" s="39"/>
      <c r="Z201" s="39"/>
      <c r="AA201" s="39"/>
      <c r="AB201" s="39"/>
      <c r="AC201" s="39"/>
      <c r="AD201" s="39"/>
      <c r="AE201" s="39"/>
      <c r="AR201" s="244" t="s">
        <v>141</v>
      </c>
      <c r="AT201" s="244" t="s">
        <v>137</v>
      </c>
      <c r="AU201" s="244" t="s">
        <v>85</v>
      </c>
      <c r="AY201" s="16" t="s">
        <v>136</v>
      </c>
      <c r="BE201" s="144">
        <f>IF(N201="základní",J201,0)</f>
        <v>0</v>
      </c>
      <c r="BF201" s="144">
        <f>IF(N201="snížená",J201,0)</f>
        <v>0</v>
      </c>
      <c r="BG201" s="144">
        <f>IF(N201="zákl. přenesená",J201,0)</f>
        <v>0</v>
      </c>
      <c r="BH201" s="144">
        <f>IF(N201="sníž. přenesená",J201,0)</f>
        <v>0</v>
      </c>
      <c r="BI201" s="144">
        <f>IF(N201="nulová",J201,0)</f>
        <v>0</v>
      </c>
      <c r="BJ201" s="16" t="s">
        <v>85</v>
      </c>
      <c r="BK201" s="144">
        <f>ROUND(I201*H201,2)</f>
        <v>0</v>
      </c>
      <c r="BL201" s="16" t="s">
        <v>141</v>
      </c>
      <c r="BM201" s="244" t="s">
        <v>938</v>
      </c>
    </row>
    <row r="202" s="2" customFormat="1">
      <c r="A202" s="39"/>
      <c r="B202" s="40"/>
      <c r="C202" s="41"/>
      <c r="D202" s="245" t="s">
        <v>143</v>
      </c>
      <c r="E202" s="41"/>
      <c r="F202" s="246" t="s">
        <v>287</v>
      </c>
      <c r="G202" s="41"/>
      <c r="H202" s="41"/>
      <c r="I202" s="247"/>
      <c r="J202" s="41"/>
      <c r="K202" s="41"/>
      <c r="L202" s="42"/>
      <c r="M202" s="248"/>
      <c r="N202" s="249"/>
      <c r="O202" s="92"/>
      <c r="P202" s="92"/>
      <c r="Q202" s="92"/>
      <c r="R202" s="92"/>
      <c r="S202" s="92"/>
      <c r="T202" s="93"/>
      <c r="U202" s="39"/>
      <c r="V202" s="39"/>
      <c r="W202" s="39"/>
      <c r="X202" s="39"/>
      <c r="Y202" s="39"/>
      <c r="Z202" s="39"/>
      <c r="AA202" s="39"/>
      <c r="AB202" s="39"/>
      <c r="AC202" s="39"/>
      <c r="AD202" s="39"/>
      <c r="AE202" s="39"/>
      <c r="AT202" s="16" t="s">
        <v>143</v>
      </c>
      <c r="AU202" s="16" t="s">
        <v>85</v>
      </c>
    </row>
    <row r="203" s="2" customFormat="1">
      <c r="A203" s="39"/>
      <c r="B203" s="40"/>
      <c r="C203" s="41"/>
      <c r="D203" s="250" t="s">
        <v>145</v>
      </c>
      <c r="E203" s="41"/>
      <c r="F203" s="251" t="s">
        <v>288</v>
      </c>
      <c r="G203" s="41"/>
      <c r="H203" s="41"/>
      <c r="I203" s="247"/>
      <c r="J203" s="41"/>
      <c r="K203" s="41"/>
      <c r="L203" s="42"/>
      <c r="M203" s="248"/>
      <c r="N203" s="249"/>
      <c r="O203" s="92"/>
      <c r="P203" s="92"/>
      <c r="Q203" s="92"/>
      <c r="R203" s="92"/>
      <c r="S203" s="92"/>
      <c r="T203" s="93"/>
      <c r="U203" s="39"/>
      <c r="V203" s="39"/>
      <c r="W203" s="39"/>
      <c r="X203" s="39"/>
      <c r="Y203" s="39"/>
      <c r="Z203" s="39"/>
      <c r="AA203" s="39"/>
      <c r="AB203" s="39"/>
      <c r="AC203" s="39"/>
      <c r="AD203" s="39"/>
      <c r="AE203" s="39"/>
      <c r="AT203" s="16" t="s">
        <v>145</v>
      </c>
      <c r="AU203" s="16" t="s">
        <v>85</v>
      </c>
    </row>
    <row r="204" s="2" customFormat="1">
      <c r="A204" s="39"/>
      <c r="B204" s="40"/>
      <c r="C204" s="41"/>
      <c r="D204" s="245" t="s">
        <v>147</v>
      </c>
      <c r="E204" s="41"/>
      <c r="F204" s="252" t="s">
        <v>289</v>
      </c>
      <c r="G204" s="41"/>
      <c r="H204" s="41"/>
      <c r="I204" s="247"/>
      <c r="J204" s="41"/>
      <c r="K204" s="41"/>
      <c r="L204" s="42"/>
      <c r="M204" s="248"/>
      <c r="N204" s="249"/>
      <c r="O204" s="92"/>
      <c r="P204" s="92"/>
      <c r="Q204" s="92"/>
      <c r="R204" s="92"/>
      <c r="S204" s="92"/>
      <c r="T204" s="93"/>
      <c r="U204" s="39"/>
      <c r="V204" s="39"/>
      <c r="W204" s="39"/>
      <c r="X204" s="39"/>
      <c r="Y204" s="39"/>
      <c r="Z204" s="39"/>
      <c r="AA204" s="39"/>
      <c r="AB204" s="39"/>
      <c r="AC204" s="39"/>
      <c r="AD204" s="39"/>
      <c r="AE204" s="39"/>
      <c r="AT204" s="16" t="s">
        <v>147</v>
      </c>
      <c r="AU204" s="16" t="s">
        <v>85</v>
      </c>
    </row>
    <row r="205" s="2" customFormat="1" ht="24.15" customHeight="1">
      <c r="A205" s="39"/>
      <c r="B205" s="40"/>
      <c r="C205" s="232" t="s">
        <v>277</v>
      </c>
      <c r="D205" s="232" t="s">
        <v>137</v>
      </c>
      <c r="E205" s="233" t="s">
        <v>291</v>
      </c>
      <c r="F205" s="234" t="s">
        <v>292</v>
      </c>
      <c r="G205" s="235" t="s">
        <v>171</v>
      </c>
      <c r="H205" s="236">
        <v>2704.6799999999998</v>
      </c>
      <c r="I205" s="237"/>
      <c r="J205" s="238">
        <f>ROUND(I205*H205,2)</f>
        <v>0</v>
      </c>
      <c r="K205" s="239"/>
      <c r="L205" s="42"/>
      <c r="M205" s="240" t="s">
        <v>1</v>
      </c>
      <c r="N205" s="241" t="s">
        <v>42</v>
      </c>
      <c r="O205" s="92"/>
      <c r="P205" s="242">
        <f>O205*H205</f>
        <v>0</v>
      </c>
      <c r="Q205" s="242">
        <v>0</v>
      </c>
      <c r="R205" s="242">
        <f>Q205*H205</f>
        <v>0</v>
      </c>
      <c r="S205" s="242">
        <v>0</v>
      </c>
      <c r="T205" s="243">
        <f>S205*H205</f>
        <v>0</v>
      </c>
      <c r="U205" s="39"/>
      <c r="V205" s="39"/>
      <c r="W205" s="39"/>
      <c r="X205" s="39"/>
      <c r="Y205" s="39"/>
      <c r="Z205" s="39"/>
      <c r="AA205" s="39"/>
      <c r="AB205" s="39"/>
      <c r="AC205" s="39"/>
      <c r="AD205" s="39"/>
      <c r="AE205" s="39"/>
      <c r="AR205" s="244" t="s">
        <v>141</v>
      </c>
      <c r="AT205" s="244" t="s">
        <v>137</v>
      </c>
      <c r="AU205" s="244" t="s">
        <v>85</v>
      </c>
      <c r="AY205" s="16" t="s">
        <v>136</v>
      </c>
      <c r="BE205" s="144">
        <f>IF(N205="základní",J205,0)</f>
        <v>0</v>
      </c>
      <c r="BF205" s="144">
        <f>IF(N205="snížená",J205,0)</f>
        <v>0</v>
      </c>
      <c r="BG205" s="144">
        <f>IF(N205="zákl. přenesená",J205,0)</f>
        <v>0</v>
      </c>
      <c r="BH205" s="144">
        <f>IF(N205="sníž. přenesená",J205,0)</f>
        <v>0</v>
      </c>
      <c r="BI205" s="144">
        <f>IF(N205="nulová",J205,0)</f>
        <v>0</v>
      </c>
      <c r="BJ205" s="16" t="s">
        <v>85</v>
      </c>
      <c r="BK205" s="144">
        <f>ROUND(I205*H205,2)</f>
        <v>0</v>
      </c>
      <c r="BL205" s="16" t="s">
        <v>141</v>
      </c>
      <c r="BM205" s="244" t="s">
        <v>939</v>
      </c>
    </row>
    <row r="206" s="2" customFormat="1">
      <c r="A206" s="39"/>
      <c r="B206" s="40"/>
      <c r="C206" s="41"/>
      <c r="D206" s="245" t="s">
        <v>143</v>
      </c>
      <c r="E206" s="41"/>
      <c r="F206" s="246" t="s">
        <v>294</v>
      </c>
      <c r="G206" s="41"/>
      <c r="H206" s="41"/>
      <c r="I206" s="247"/>
      <c r="J206" s="41"/>
      <c r="K206" s="41"/>
      <c r="L206" s="42"/>
      <c r="M206" s="248"/>
      <c r="N206" s="249"/>
      <c r="O206" s="92"/>
      <c r="P206" s="92"/>
      <c r="Q206" s="92"/>
      <c r="R206" s="92"/>
      <c r="S206" s="92"/>
      <c r="T206" s="93"/>
      <c r="U206" s="39"/>
      <c r="V206" s="39"/>
      <c r="W206" s="39"/>
      <c r="X206" s="39"/>
      <c r="Y206" s="39"/>
      <c r="Z206" s="39"/>
      <c r="AA206" s="39"/>
      <c r="AB206" s="39"/>
      <c r="AC206" s="39"/>
      <c r="AD206" s="39"/>
      <c r="AE206" s="39"/>
      <c r="AT206" s="16" t="s">
        <v>143</v>
      </c>
      <c r="AU206" s="16" t="s">
        <v>85</v>
      </c>
    </row>
    <row r="207" s="2" customFormat="1">
      <c r="A207" s="39"/>
      <c r="B207" s="40"/>
      <c r="C207" s="41"/>
      <c r="D207" s="250" t="s">
        <v>145</v>
      </c>
      <c r="E207" s="41"/>
      <c r="F207" s="251" t="s">
        <v>295</v>
      </c>
      <c r="G207" s="41"/>
      <c r="H207" s="41"/>
      <c r="I207" s="247"/>
      <c r="J207" s="41"/>
      <c r="K207" s="41"/>
      <c r="L207" s="42"/>
      <c r="M207" s="248"/>
      <c r="N207" s="249"/>
      <c r="O207" s="92"/>
      <c r="P207" s="92"/>
      <c r="Q207" s="92"/>
      <c r="R207" s="92"/>
      <c r="S207" s="92"/>
      <c r="T207" s="93"/>
      <c r="U207" s="39"/>
      <c r="V207" s="39"/>
      <c r="W207" s="39"/>
      <c r="X207" s="39"/>
      <c r="Y207" s="39"/>
      <c r="Z207" s="39"/>
      <c r="AA207" s="39"/>
      <c r="AB207" s="39"/>
      <c r="AC207" s="39"/>
      <c r="AD207" s="39"/>
      <c r="AE207" s="39"/>
      <c r="AT207" s="16" t="s">
        <v>145</v>
      </c>
      <c r="AU207" s="16" t="s">
        <v>85</v>
      </c>
    </row>
    <row r="208" s="2" customFormat="1">
      <c r="A208" s="39"/>
      <c r="B208" s="40"/>
      <c r="C208" s="41"/>
      <c r="D208" s="245" t="s">
        <v>147</v>
      </c>
      <c r="E208" s="41"/>
      <c r="F208" s="252" t="s">
        <v>296</v>
      </c>
      <c r="G208" s="41"/>
      <c r="H208" s="41"/>
      <c r="I208" s="247"/>
      <c r="J208" s="41"/>
      <c r="K208" s="41"/>
      <c r="L208" s="42"/>
      <c r="M208" s="248"/>
      <c r="N208" s="249"/>
      <c r="O208" s="92"/>
      <c r="P208" s="92"/>
      <c r="Q208" s="92"/>
      <c r="R208" s="92"/>
      <c r="S208" s="92"/>
      <c r="T208" s="93"/>
      <c r="U208" s="39"/>
      <c r="V208" s="39"/>
      <c r="W208" s="39"/>
      <c r="X208" s="39"/>
      <c r="Y208" s="39"/>
      <c r="Z208" s="39"/>
      <c r="AA208" s="39"/>
      <c r="AB208" s="39"/>
      <c r="AC208" s="39"/>
      <c r="AD208" s="39"/>
      <c r="AE208" s="39"/>
      <c r="AT208" s="16" t="s">
        <v>147</v>
      </c>
      <c r="AU208" s="16" t="s">
        <v>85</v>
      </c>
    </row>
    <row r="209" s="2" customFormat="1" ht="16.5" customHeight="1">
      <c r="A209" s="39"/>
      <c r="B209" s="40"/>
      <c r="C209" s="232" t="s">
        <v>7</v>
      </c>
      <c r="D209" s="232" t="s">
        <v>137</v>
      </c>
      <c r="E209" s="233" t="s">
        <v>298</v>
      </c>
      <c r="F209" s="234" t="s">
        <v>299</v>
      </c>
      <c r="G209" s="235" t="s">
        <v>171</v>
      </c>
      <c r="H209" s="236">
        <v>914.39999999999998</v>
      </c>
      <c r="I209" s="237"/>
      <c r="J209" s="238">
        <f>ROUND(I209*H209,2)</f>
        <v>0</v>
      </c>
      <c r="K209" s="239"/>
      <c r="L209" s="42"/>
      <c r="M209" s="240" t="s">
        <v>1</v>
      </c>
      <c r="N209" s="241" t="s">
        <v>42</v>
      </c>
      <c r="O209" s="92"/>
      <c r="P209" s="242">
        <f>O209*H209</f>
        <v>0</v>
      </c>
      <c r="Q209" s="242">
        <v>0</v>
      </c>
      <c r="R209" s="242">
        <f>Q209*H209</f>
        <v>0</v>
      </c>
      <c r="S209" s="242">
        <v>0</v>
      </c>
      <c r="T209" s="243">
        <f>S209*H209</f>
        <v>0</v>
      </c>
      <c r="U209" s="39"/>
      <c r="V209" s="39"/>
      <c r="W209" s="39"/>
      <c r="X209" s="39"/>
      <c r="Y209" s="39"/>
      <c r="Z209" s="39"/>
      <c r="AA209" s="39"/>
      <c r="AB209" s="39"/>
      <c r="AC209" s="39"/>
      <c r="AD209" s="39"/>
      <c r="AE209" s="39"/>
      <c r="AR209" s="244" t="s">
        <v>141</v>
      </c>
      <c r="AT209" s="244" t="s">
        <v>137</v>
      </c>
      <c r="AU209" s="244" t="s">
        <v>85</v>
      </c>
      <c r="AY209" s="16" t="s">
        <v>136</v>
      </c>
      <c r="BE209" s="144">
        <f>IF(N209="základní",J209,0)</f>
        <v>0</v>
      </c>
      <c r="BF209" s="144">
        <f>IF(N209="snížená",J209,0)</f>
        <v>0</v>
      </c>
      <c r="BG209" s="144">
        <f>IF(N209="zákl. přenesená",J209,0)</f>
        <v>0</v>
      </c>
      <c r="BH209" s="144">
        <f>IF(N209="sníž. přenesená",J209,0)</f>
        <v>0</v>
      </c>
      <c r="BI209" s="144">
        <f>IF(N209="nulová",J209,0)</f>
        <v>0</v>
      </c>
      <c r="BJ209" s="16" t="s">
        <v>85</v>
      </c>
      <c r="BK209" s="144">
        <f>ROUND(I209*H209,2)</f>
        <v>0</v>
      </c>
      <c r="BL209" s="16" t="s">
        <v>141</v>
      </c>
      <c r="BM209" s="244" t="s">
        <v>940</v>
      </c>
    </row>
    <row r="210" s="2" customFormat="1">
      <c r="A210" s="39"/>
      <c r="B210" s="40"/>
      <c r="C210" s="41"/>
      <c r="D210" s="245" t="s">
        <v>143</v>
      </c>
      <c r="E210" s="41"/>
      <c r="F210" s="246" t="s">
        <v>301</v>
      </c>
      <c r="G210" s="41"/>
      <c r="H210" s="41"/>
      <c r="I210" s="247"/>
      <c r="J210" s="41"/>
      <c r="K210" s="41"/>
      <c r="L210" s="42"/>
      <c r="M210" s="248"/>
      <c r="N210" s="249"/>
      <c r="O210" s="92"/>
      <c r="P210" s="92"/>
      <c r="Q210" s="92"/>
      <c r="R210" s="92"/>
      <c r="S210" s="92"/>
      <c r="T210" s="93"/>
      <c r="U210" s="39"/>
      <c r="V210" s="39"/>
      <c r="W210" s="39"/>
      <c r="X210" s="39"/>
      <c r="Y210" s="39"/>
      <c r="Z210" s="39"/>
      <c r="AA210" s="39"/>
      <c r="AB210" s="39"/>
      <c r="AC210" s="39"/>
      <c r="AD210" s="39"/>
      <c r="AE210" s="39"/>
      <c r="AT210" s="16" t="s">
        <v>143</v>
      </c>
      <c r="AU210" s="16" t="s">
        <v>85</v>
      </c>
    </row>
    <row r="211" s="2" customFormat="1">
      <c r="A211" s="39"/>
      <c r="B211" s="40"/>
      <c r="C211" s="41"/>
      <c r="D211" s="250" t="s">
        <v>145</v>
      </c>
      <c r="E211" s="41"/>
      <c r="F211" s="251" t="s">
        <v>302</v>
      </c>
      <c r="G211" s="41"/>
      <c r="H211" s="41"/>
      <c r="I211" s="247"/>
      <c r="J211" s="41"/>
      <c r="K211" s="41"/>
      <c r="L211" s="42"/>
      <c r="M211" s="248"/>
      <c r="N211" s="249"/>
      <c r="O211" s="92"/>
      <c r="P211" s="92"/>
      <c r="Q211" s="92"/>
      <c r="R211" s="92"/>
      <c r="S211" s="92"/>
      <c r="T211" s="93"/>
      <c r="U211" s="39"/>
      <c r="V211" s="39"/>
      <c r="W211" s="39"/>
      <c r="X211" s="39"/>
      <c r="Y211" s="39"/>
      <c r="Z211" s="39"/>
      <c r="AA211" s="39"/>
      <c r="AB211" s="39"/>
      <c r="AC211" s="39"/>
      <c r="AD211" s="39"/>
      <c r="AE211" s="39"/>
      <c r="AT211" s="16" t="s">
        <v>145</v>
      </c>
      <c r="AU211" s="16" t="s">
        <v>85</v>
      </c>
    </row>
    <row r="212" s="2" customFormat="1">
      <c r="A212" s="39"/>
      <c r="B212" s="40"/>
      <c r="C212" s="41"/>
      <c r="D212" s="245" t="s">
        <v>147</v>
      </c>
      <c r="E212" s="41"/>
      <c r="F212" s="252" t="s">
        <v>296</v>
      </c>
      <c r="G212" s="41"/>
      <c r="H212" s="41"/>
      <c r="I212" s="247"/>
      <c r="J212" s="41"/>
      <c r="K212" s="41"/>
      <c r="L212" s="42"/>
      <c r="M212" s="248"/>
      <c r="N212" s="249"/>
      <c r="O212" s="92"/>
      <c r="P212" s="92"/>
      <c r="Q212" s="92"/>
      <c r="R212" s="92"/>
      <c r="S212" s="92"/>
      <c r="T212" s="93"/>
      <c r="U212" s="39"/>
      <c r="V212" s="39"/>
      <c r="W212" s="39"/>
      <c r="X212" s="39"/>
      <c r="Y212" s="39"/>
      <c r="Z212" s="39"/>
      <c r="AA212" s="39"/>
      <c r="AB212" s="39"/>
      <c r="AC212" s="39"/>
      <c r="AD212" s="39"/>
      <c r="AE212" s="39"/>
      <c r="AT212" s="16" t="s">
        <v>147</v>
      </c>
      <c r="AU212" s="16" t="s">
        <v>85</v>
      </c>
    </row>
    <row r="213" s="2" customFormat="1" ht="24.15" customHeight="1">
      <c r="A213" s="39"/>
      <c r="B213" s="40"/>
      <c r="C213" s="232" t="s">
        <v>290</v>
      </c>
      <c r="D213" s="232" t="s">
        <v>137</v>
      </c>
      <c r="E213" s="233" t="s">
        <v>304</v>
      </c>
      <c r="F213" s="234" t="s">
        <v>305</v>
      </c>
      <c r="G213" s="235" t="s">
        <v>171</v>
      </c>
      <c r="H213" s="236">
        <v>5935.79</v>
      </c>
      <c r="I213" s="237"/>
      <c r="J213" s="238">
        <f>ROUND(I213*H213,2)</f>
        <v>0</v>
      </c>
      <c r="K213" s="239"/>
      <c r="L213" s="42"/>
      <c r="M213" s="240" t="s">
        <v>1</v>
      </c>
      <c r="N213" s="241" t="s">
        <v>42</v>
      </c>
      <c r="O213" s="92"/>
      <c r="P213" s="242">
        <f>O213*H213</f>
        <v>0</v>
      </c>
      <c r="Q213" s="242">
        <v>0</v>
      </c>
      <c r="R213" s="242">
        <f>Q213*H213</f>
        <v>0</v>
      </c>
      <c r="S213" s="242">
        <v>0</v>
      </c>
      <c r="T213" s="243">
        <f>S213*H213</f>
        <v>0</v>
      </c>
      <c r="U213" s="39"/>
      <c r="V213" s="39"/>
      <c r="W213" s="39"/>
      <c r="X213" s="39"/>
      <c r="Y213" s="39"/>
      <c r="Z213" s="39"/>
      <c r="AA213" s="39"/>
      <c r="AB213" s="39"/>
      <c r="AC213" s="39"/>
      <c r="AD213" s="39"/>
      <c r="AE213" s="39"/>
      <c r="AR213" s="244" t="s">
        <v>141</v>
      </c>
      <c r="AT213" s="244" t="s">
        <v>137</v>
      </c>
      <c r="AU213" s="244" t="s">
        <v>85</v>
      </c>
      <c r="AY213" s="16" t="s">
        <v>136</v>
      </c>
      <c r="BE213" s="144">
        <f>IF(N213="základní",J213,0)</f>
        <v>0</v>
      </c>
      <c r="BF213" s="144">
        <f>IF(N213="snížená",J213,0)</f>
        <v>0</v>
      </c>
      <c r="BG213" s="144">
        <f>IF(N213="zákl. přenesená",J213,0)</f>
        <v>0</v>
      </c>
      <c r="BH213" s="144">
        <f>IF(N213="sníž. přenesená",J213,0)</f>
        <v>0</v>
      </c>
      <c r="BI213" s="144">
        <f>IF(N213="nulová",J213,0)</f>
        <v>0</v>
      </c>
      <c r="BJ213" s="16" t="s">
        <v>85</v>
      </c>
      <c r="BK213" s="144">
        <f>ROUND(I213*H213,2)</f>
        <v>0</v>
      </c>
      <c r="BL213" s="16" t="s">
        <v>141</v>
      </c>
      <c r="BM213" s="244" t="s">
        <v>941</v>
      </c>
    </row>
    <row r="214" s="2" customFormat="1">
      <c r="A214" s="39"/>
      <c r="B214" s="40"/>
      <c r="C214" s="41"/>
      <c r="D214" s="245" t="s">
        <v>143</v>
      </c>
      <c r="E214" s="41"/>
      <c r="F214" s="246" t="s">
        <v>307</v>
      </c>
      <c r="G214" s="41"/>
      <c r="H214" s="41"/>
      <c r="I214" s="247"/>
      <c r="J214" s="41"/>
      <c r="K214" s="41"/>
      <c r="L214" s="42"/>
      <c r="M214" s="248"/>
      <c r="N214" s="249"/>
      <c r="O214" s="92"/>
      <c r="P214" s="92"/>
      <c r="Q214" s="92"/>
      <c r="R214" s="92"/>
      <c r="S214" s="92"/>
      <c r="T214" s="93"/>
      <c r="U214" s="39"/>
      <c r="V214" s="39"/>
      <c r="W214" s="39"/>
      <c r="X214" s="39"/>
      <c r="Y214" s="39"/>
      <c r="Z214" s="39"/>
      <c r="AA214" s="39"/>
      <c r="AB214" s="39"/>
      <c r="AC214" s="39"/>
      <c r="AD214" s="39"/>
      <c r="AE214" s="39"/>
      <c r="AT214" s="16" t="s">
        <v>143</v>
      </c>
      <c r="AU214" s="16" t="s">
        <v>85</v>
      </c>
    </row>
    <row r="215" s="2" customFormat="1">
      <c r="A215" s="39"/>
      <c r="B215" s="40"/>
      <c r="C215" s="41"/>
      <c r="D215" s="250" t="s">
        <v>145</v>
      </c>
      <c r="E215" s="41"/>
      <c r="F215" s="251" t="s">
        <v>308</v>
      </c>
      <c r="G215" s="41"/>
      <c r="H215" s="41"/>
      <c r="I215" s="247"/>
      <c r="J215" s="41"/>
      <c r="K215" s="41"/>
      <c r="L215" s="42"/>
      <c r="M215" s="248"/>
      <c r="N215" s="249"/>
      <c r="O215" s="92"/>
      <c r="P215" s="92"/>
      <c r="Q215" s="92"/>
      <c r="R215" s="92"/>
      <c r="S215" s="92"/>
      <c r="T215" s="93"/>
      <c r="U215" s="39"/>
      <c r="V215" s="39"/>
      <c r="W215" s="39"/>
      <c r="X215" s="39"/>
      <c r="Y215" s="39"/>
      <c r="Z215" s="39"/>
      <c r="AA215" s="39"/>
      <c r="AB215" s="39"/>
      <c r="AC215" s="39"/>
      <c r="AD215" s="39"/>
      <c r="AE215" s="39"/>
      <c r="AT215" s="16" t="s">
        <v>145</v>
      </c>
      <c r="AU215" s="16" t="s">
        <v>85</v>
      </c>
    </row>
    <row r="216" s="2" customFormat="1">
      <c r="A216" s="39"/>
      <c r="B216" s="40"/>
      <c r="C216" s="41"/>
      <c r="D216" s="245" t="s">
        <v>147</v>
      </c>
      <c r="E216" s="41"/>
      <c r="F216" s="252" t="s">
        <v>309</v>
      </c>
      <c r="G216" s="41"/>
      <c r="H216" s="41"/>
      <c r="I216" s="247"/>
      <c r="J216" s="41"/>
      <c r="K216" s="41"/>
      <c r="L216" s="42"/>
      <c r="M216" s="248"/>
      <c r="N216" s="249"/>
      <c r="O216" s="92"/>
      <c r="P216" s="92"/>
      <c r="Q216" s="92"/>
      <c r="R216" s="92"/>
      <c r="S216" s="92"/>
      <c r="T216" s="93"/>
      <c r="U216" s="39"/>
      <c r="V216" s="39"/>
      <c r="W216" s="39"/>
      <c r="X216" s="39"/>
      <c r="Y216" s="39"/>
      <c r="Z216" s="39"/>
      <c r="AA216" s="39"/>
      <c r="AB216" s="39"/>
      <c r="AC216" s="39"/>
      <c r="AD216" s="39"/>
      <c r="AE216" s="39"/>
      <c r="AT216" s="16" t="s">
        <v>147</v>
      </c>
      <c r="AU216" s="16" t="s">
        <v>85</v>
      </c>
    </row>
    <row r="217" s="2" customFormat="1" ht="24.15" customHeight="1">
      <c r="A217" s="39"/>
      <c r="B217" s="40"/>
      <c r="C217" s="232" t="s">
        <v>297</v>
      </c>
      <c r="D217" s="232" t="s">
        <v>137</v>
      </c>
      <c r="E217" s="233" t="s">
        <v>694</v>
      </c>
      <c r="F217" s="234" t="s">
        <v>695</v>
      </c>
      <c r="G217" s="235" t="s">
        <v>140</v>
      </c>
      <c r="H217" s="236">
        <v>11</v>
      </c>
      <c r="I217" s="237"/>
      <c r="J217" s="238">
        <f>ROUND(I217*H217,2)</f>
        <v>0</v>
      </c>
      <c r="K217" s="239"/>
      <c r="L217" s="42"/>
      <c r="M217" s="240" t="s">
        <v>1</v>
      </c>
      <c r="N217" s="241" t="s">
        <v>42</v>
      </c>
      <c r="O217" s="92"/>
      <c r="P217" s="242">
        <f>O217*H217</f>
        <v>0</v>
      </c>
      <c r="Q217" s="242">
        <v>0</v>
      </c>
      <c r="R217" s="242">
        <f>Q217*H217</f>
        <v>0</v>
      </c>
      <c r="S217" s="242">
        <v>0</v>
      </c>
      <c r="T217" s="243">
        <f>S217*H217</f>
        <v>0</v>
      </c>
      <c r="U217" s="39"/>
      <c r="V217" s="39"/>
      <c r="W217" s="39"/>
      <c r="X217" s="39"/>
      <c r="Y217" s="39"/>
      <c r="Z217" s="39"/>
      <c r="AA217" s="39"/>
      <c r="AB217" s="39"/>
      <c r="AC217" s="39"/>
      <c r="AD217" s="39"/>
      <c r="AE217" s="39"/>
      <c r="AR217" s="244" t="s">
        <v>141</v>
      </c>
      <c r="AT217" s="244" t="s">
        <v>137</v>
      </c>
      <c r="AU217" s="244" t="s">
        <v>85</v>
      </c>
      <c r="AY217" s="16" t="s">
        <v>136</v>
      </c>
      <c r="BE217" s="144">
        <f>IF(N217="základní",J217,0)</f>
        <v>0</v>
      </c>
      <c r="BF217" s="144">
        <f>IF(N217="snížená",J217,0)</f>
        <v>0</v>
      </c>
      <c r="BG217" s="144">
        <f>IF(N217="zákl. přenesená",J217,0)</f>
        <v>0</v>
      </c>
      <c r="BH217" s="144">
        <f>IF(N217="sníž. přenesená",J217,0)</f>
        <v>0</v>
      </c>
      <c r="BI217" s="144">
        <f>IF(N217="nulová",J217,0)</f>
        <v>0</v>
      </c>
      <c r="BJ217" s="16" t="s">
        <v>85</v>
      </c>
      <c r="BK217" s="144">
        <f>ROUND(I217*H217,2)</f>
        <v>0</v>
      </c>
      <c r="BL217" s="16" t="s">
        <v>141</v>
      </c>
      <c r="BM217" s="244" t="s">
        <v>942</v>
      </c>
    </row>
    <row r="218" s="2" customFormat="1">
      <c r="A218" s="39"/>
      <c r="B218" s="40"/>
      <c r="C218" s="41"/>
      <c r="D218" s="245" t="s">
        <v>143</v>
      </c>
      <c r="E218" s="41"/>
      <c r="F218" s="246" t="s">
        <v>697</v>
      </c>
      <c r="G218" s="41"/>
      <c r="H218" s="41"/>
      <c r="I218" s="247"/>
      <c r="J218" s="41"/>
      <c r="K218" s="41"/>
      <c r="L218" s="42"/>
      <c r="M218" s="248"/>
      <c r="N218" s="249"/>
      <c r="O218" s="92"/>
      <c r="P218" s="92"/>
      <c r="Q218" s="92"/>
      <c r="R218" s="92"/>
      <c r="S218" s="92"/>
      <c r="T218" s="93"/>
      <c r="U218" s="39"/>
      <c r="V218" s="39"/>
      <c r="W218" s="39"/>
      <c r="X218" s="39"/>
      <c r="Y218" s="39"/>
      <c r="Z218" s="39"/>
      <c r="AA218" s="39"/>
      <c r="AB218" s="39"/>
      <c r="AC218" s="39"/>
      <c r="AD218" s="39"/>
      <c r="AE218" s="39"/>
      <c r="AT218" s="16" t="s">
        <v>143</v>
      </c>
      <c r="AU218" s="16" t="s">
        <v>85</v>
      </c>
    </row>
    <row r="219" s="2" customFormat="1">
      <c r="A219" s="39"/>
      <c r="B219" s="40"/>
      <c r="C219" s="41"/>
      <c r="D219" s="250" t="s">
        <v>145</v>
      </c>
      <c r="E219" s="41"/>
      <c r="F219" s="251" t="s">
        <v>698</v>
      </c>
      <c r="G219" s="41"/>
      <c r="H219" s="41"/>
      <c r="I219" s="247"/>
      <c r="J219" s="41"/>
      <c r="K219" s="41"/>
      <c r="L219" s="42"/>
      <c r="M219" s="248"/>
      <c r="N219" s="249"/>
      <c r="O219" s="92"/>
      <c r="P219" s="92"/>
      <c r="Q219" s="92"/>
      <c r="R219" s="92"/>
      <c r="S219" s="92"/>
      <c r="T219" s="93"/>
      <c r="U219" s="39"/>
      <c r="V219" s="39"/>
      <c r="W219" s="39"/>
      <c r="X219" s="39"/>
      <c r="Y219" s="39"/>
      <c r="Z219" s="39"/>
      <c r="AA219" s="39"/>
      <c r="AB219" s="39"/>
      <c r="AC219" s="39"/>
      <c r="AD219" s="39"/>
      <c r="AE219" s="39"/>
      <c r="AT219" s="16" t="s">
        <v>145</v>
      </c>
      <c r="AU219" s="16" t="s">
        <v>85</v>
      </c>
    </row>
    <row r="220" s="2" customFormat="1">
      <c r="A220" s="39"/>
      <c r="B220" s="40"/>
      <c r="C220" s="41"/>
      <c r="D220" s="245" t="s">
        <v>147</v>
      </c>
      <c r="E220" s="41"/>
      <c r="F220" s="252" t="s">
        <v>699</v>
      </c>
      <c r="G220" s="41"/>
      <c r="H220" s="41"/>
      <c r="I220" s="247"/>
      <c r="J220" s="41"/>
      <c r="K220" s="41"/>
      <c r="L220" s="42"/>
      <c r="M220" s="248"/>
      <c r="N220" s="249"/>
      <c r="O220" s="92"/>
      <c r="P220" s="92"/>
      <c r="Q220" s="92"/>
      <c r="R220" s="92"/>
      <c r="S220" s="92"/>
      <c r="T220" s="93"/>
      <c r="U220" s="39"/>
      <c r="V220" s="39"/>
      <c r="W220" s="39"/>
      <c r="X220" s="39"/>
      <c r="Y220" s="39"/>
      <c r="Z220" s="39"/>
      <c r="AA220" s="39"/>
      <c r="AB220" s="39"/>
      <c r="AC220" s="39"/>
      <c r="AD220" s="39"/>
      <c r="AE220" s="39"/>
      <c r="AT220" s="16" t="s">
        <v>147</v>
      </c>
      <c r="AU220" s="16" t="s">
        <v>85</v>
      </c>
    </row>
    <row r="221" s="2" customFormat="1" ht="24.15" customHeight="1">
      <c r="A221" s="39"/>
      <c r="B221" s="40"/>
      <c r="C221" s="232" t="s">
        <v>303</v>
      </c>
      <c r="D221" s="232" t="s">
        <v>137</v>
      </c>
      <c r="E221" s="233" t="s">
        <v>700</v>
      </c>
      <c r="F221" s="234" t="s">
        <v>701</v>
      </c>
      <c r="G221" s="235" t="s">
        <v>140</v>
      </c>
      <c r="H221" s="236">
        <v>11</v>
      </c>
      <c r="I221" s="237"/>
      <c r="J221" s="238">
        <f>ROUND(I221*H221,2)</f>
        <v>0</v>
      </c>
      <c r="K221" s="239"/>
      <c r="L221" s="42"/>
      <c r="M221" s="240" t="s">
        <v>1</v>
      </c>
      <c r="N221" s="241" t="s">
        <v>42</v>
      </c>
      <c r="O221" s="92"/>
      <c r="P221" s="242">
        <f>O221*H221</f>
        <v>0</v>
      </c>
      <c r="Q221" s="242">
        <v>0</v>
      </c>
      <c r="R221" s="242">
        <f>Q221*H221</f>
        <v>0</v>
      </c>
      <c r="S221" s="242">
        <v>0</v>
      </c>
      <c r="T221" s="243">
        <f>S221*H221</f>
        <v>0</v>
      </c>
      <c r="U221" s="39"/>
      <c r="V221" s="39"/>
      <c r="W221" s="39"/>
      <c r="X221" s="39"/>
      <c r="Y221" s="39"/>
      <c r="Z221" s="39"/>
      <c r="AA221" s="39"/>
      <c r="AB221" s="39"/>
      <c r="AC221" s="39"/>
      <c r="AD221" s="39"/>
      <c r="AE221" s="39"/>
      <c r="AR221" s="244" t="s">
        <v>141</v>
      </c>
      <c r="AT221" s="244" t="s">
        <v>137</v>
      </c>
      <c r="AU221" s="244" t="s">
        <v>85</v>
      </c>
      <c r="AY221" s="16" t="s">
        <v>136</v>
      </c>
      <c r="BE221" s="144">
        <f>IF(N221="základní",J221,0)</f>
        <v>0</v>
      </c>
      <c r="BF221" s="144">
        <f>IF(N221="snížená",J221,0)</f>
        <v>0</v>
      </c>
      <c r="BG221" s="144">
        <f>IF(N221="zákl. přenesená",J221,0)</f>
        <v>0</v>
      </c>
      <c r="BH221" s="144">
        <f>IF(N221="sníž. přenesená",J221,0)</f>
        <v>0</v>
      </c>
      <c r="BI221" s="144">
        <f>IF(N221="nulová",J221,0)</f>
        <v>0</v>
      </c>
      <c r="BJ221" s="16" t="s">
        <v>85</v>
      </c>
      <c r="BK221" s="144">
        <f>ROUND(I221*H221,2)</f>
        <v>0</v>
      </c>
      <c r="BL221" s="16" t="s">
        <v>141</v>
      </c>
      <c r="BM221" s="244" t="s">
        <v>943</v>
      </c>
    </row>
    <row r="222" s="2" customFormat="1">
      <c r="A222" s="39"/>
      <c r="B222" s="40"/>
      <c r="C222" s="41"/>
      <c r="D222" s="245" t="s">
        <v>143</v>
      </c>
      <c r="E222" s="41"/>
      <c r="F222" s="246" t="s">
        <v>703</v>
      </c>
      <c r="G222" s="41"/>
      <c r="H222" s="41"/>
      <c r="I222" s="247"/>
      <c r="J222" s="41"/>
      <c r="K222" s="41"/>
      <c r="L222" s="42"/>
      <c r="M222" s="248"/>
      <c r="N222" s="249"/>
      <c r="O222" s="92"/>
      <c r="P222" s="92"/>
      <c r="Q222" s="92"/>
      <c r="R222" s="92"/>
      <c r="S222" s="92"/>
      <c r="T222" s="93"/>
      <c r="U222" s="39"/>
      <c r="V222" s="39"/>
      <c r="W222" s="39"/>
      <c r="X222" s="39"/>
      <c r="Y222" s="39"/>
      <c r="Z222" s="39"/>
      <c r="AA222" s="39"/>
      <c r="AB222" s="39"/>
      <c r="AC222" s="39"/>
      <c r="AD222" s="39"/>
      <c r="AE222" s="39"/>
      <c r="AT222" s="16" t="s">
        <v>143</v>
      </c>
      <c r="AU222" s="16" t="s">
        <v>85</v>
      </c>
    </row>
    <row r="223" s="2" customFormat="1">
      <c r="A223" s="39"/>
      <c r="B223" s="40"/>
      <c r="C223" s="41"/>
      <c r="D223" s="250" t="s">
        <v>145</v>
      </c>
      <c r="E223" s="41"/>
      <c r="F223" s="251" t="s">
        <v>704</v>
      </c>
      <c r="G223" s="41"/>
      <c r="H223" s="41"/>
      <c r="I223" s="247"/>
      <c r="J223" s="41"/>
      <c r="K223" s="41"/>
      <c r="L223" s="42"/>
      <c r="M223" s="248"/>
      <c r="N223" s="249"/>
      <c r="O223" s="92"/>
      <c r="P223" s="92"/>
      <c r="Q223" s="92"/>
      <c r="R223" s="92"/>
      <c r="S223" s="92"/>
      <c r="T223" s="93"/>
      <c r="U223" s="39"/>
      <c r="V223" s="39"/>
      <c r="W223" s="39"/>
      <c r="X223" s="39"/>
      <c r="Y223" s="39"/>
      <c r="Z223" s="39"/>
      <c r="AA223" s="39"/>
      <c r="AB223" s="39"/>
      <c r="AC223" s="39"/>
      <c r="AD223" s="39"/>
      <c r="AE223" s="39"/>
      <c r="AT223" s="16" t="s">
        <v>145</v>
      </c>
      <c r="AU223" s="16" t="s">
        <v>85</v>
      </c>
    </row>
    <row r="224" s="2" customFormat="1">
      <c r="A224" s="39"/>
      <c r="B224" s="40"/>
      <c r="C224" s="41"/>
      <c r="D224" s="245" t="s">
        <v>147</v>
      </c>
      <c r="E224" s="41"/>
      <c r="F224" s="252" t="s">
        <v>705</v>
      </c>
      <c r="G224" s="41"/>
      <c r="H224" s="41"/>
      <c r="I224" s="247"/>
      <c r="J224" s="41"/>
      <c r="K224" s="41"/>
      <c r="L224" s="42"/>
      <c r="M224" s="248"/>
      <c r="N224" s="249"/>
      <c r="O224" s="92"/>
      <c r="P224" s="92"/>
      <c r="Q224" s="92"/>
      <c r="R224" s="92"/>
      <c r="S224" s="92"/>
      <c r="T224" s="93"/>
      <c r="U224" s="39"/>
      <c r="V224" s="39"/>
      <c r="W224" s="39"/>
      <c r="X224" s="39"/>
      <c r="Y224" s="39"/>
      <c r="Z224" s="39"/>
      <c r="AA224" s="39"/>
      <c r="AB224" s="39"/>
      <c r="AC224" s="39"/>
      <c r="AD224" s="39"/>
      <c r="AE224" s="39"/>
      <c r="AT224" s="16" t="s">
        <v>147</v>
      </c>
      <c r="AU224" s="16" t="s">
        <v>85</v>
      </c>
    </row>
    <row r="225" s="2" customFormat="1" ht="16.5" customHeight="1">
      <c r="A225" s="39"/>
      <c r="B225" s="40"/>
      <c r="C225" s="264" t="s">
        <v>311</v>
      </c>
      <c r="D225" s="264" t="s">
        <v>278</v>
      </c>
      <c r="E225" s="265" t="s">
        <v>706</v>
      </c>
      <c r="F225" s="266" t="s">
        <v>707</v>
      </c>
      <c r="G225" s="267" t="s">
        <v>140</v>
      </c>
      <c r="H225" s="268">
        <v>11</v>
      </c>
      <c r="I225" s="269"/>
      <c r="J225" s="270">
        <f>ROUND(I225*H225,2)</f>
        <v>0</v>
      </c>
      <c r="K225" s="271"/>
      <c r="L225" s="272"/>
      <c r="M225" s="273" t="s">
        <v>1</v>
      </c>
      <c r="N225" s="274" t="s">
        <v>42</v>
      </c>
      <c r="O225" s="92"/>
      <c r="P225" s="242">
        <f>O225*H225</f>
        <v>0</v>
      </c>
      <c r="Q225" s="242">
        <v>0.0050000000000000001</v>
      </c>
      <c r="R225" s="242">
        <f>Q225*H225</f>
        <v>0.055</v>
      </c>
      <c r="S225" s="242">
        <v>0</v>
      </c>
      <c r="T225" s="243">
        <f>S225*H225</f>
        <v>0</v>
      </c>
      <c r="U225" s="39"/>
      <c r="V225" s="39"/>
      <c r="W225" s="39"/>
      <c r="X225" s="39"/>
      <c r="Y225" s="39"/>
      <c r="Z225" s="39"/>
      <c r="AA225" s="39"/>
      <c r="AB225" s="39"/>
      <c r="AC225" s="39"/>
      <c r="AD225" s="39"/>
      <c r="AE225" s="39"/>
      <c r="AR225" s="244" t="s">
        <v>191</v>
      </c>
      <c r="AT225" s="244" t="s">
        <v>278</v>
      </c>
      <c r="AU225" s="244" t="s">
        <v>85</v>
      </c>
      <c r="AY225" s="16" t="s">
        <v>136</v>
      </c>
      <c r="BE225" s="144">
        <f>IF(N225="základní",J225,0)</f>
        <v>0</v>
      </c>
      <c r="BF225" s="144">
        <f>IF(N225="snížená",J225,0)</f>
        <v>0</v>
      </c>
      <c r="BG225" s="144">
        <f>IF(N225="zákl. přenesená",J225,0)</f>
        <v>0</v>
      </c>
      <c r="BH225" s="144">
        <f>IF(N225="sníž. přenesená",J225,0)</f>
        <v>0</v>
      </c>
      <c r="BI225" s="144">
        <f>IF(N225="nulová",J225,0)</f>
        <v>0</v>
      </c>
      <c r="BJ225" s="16" t="s">
        <v>85</v>
      </c>
      <c r="BK225" s="144">
        <f>ROUND(I225*H225,2)</f>
        <v>0</v>
      </c>
      <c r="BL225" s="16" t="s">
        <v>141</v>
      </c>
      <c r="BM225" s="244" t="s">
        <v>944</v>
      </c>
    </row>
    <row r="226" s="2" customFormat="1">
      <c r="A226" s="39"/>
      <c r="B226" s="40"/>
      <c r="C226" s="41"/>
      <c r="D226" s="245" t="s">
        <v>143</v>
      </c>
      <c r="E226" s="41"/>
      <c r="F226" s="246" t="s">
        <v>707</v>
      </c>
      <c r="G226" s="41"/>
      <c r="H226" s="41"/>
      <c r="I226" s="247"/>
      <c r="J226" s="41"/>
      <c r="K226" s="41"/>
      <c r="L226" s="42"/>
      <c r="M226" s="248"/>
      <c r="N226" s="249"/>
      <c r="O226" s="92"/>
      <c r="P226" s="92"/>
      <c r="Q226" s="92"/>
      <c r="R226" s="92"/>
      <c r="S226" s="92"/>
      <c r="T226" s="93"/>
      <c r="U226" s="39"/>
      <c r="V226" s="39"/>
      <c r="W226" s="39"/>
      <c r="X226" s="39"/>
      <c r="Y226" s="39"/>
      <c r="Z226" s="39"/>
      <c r="AA226" s="39"/>
      <c r="AB226" s="39"/>
      <c r="AC226" s="39"/>
      <c r="AD226" s="39"/>
      <c r="AE226" s="39"/>
      <c r="AT226" s="16" t="s">
        <v>143</v>
      </c>
      <c r="AU226" s="16" t="s">
        <v>85</v>
      </c>
    </row>
    <row r="227" s="2" customFormat="1" ht="24.15" customHeight="1">
      <c r="A227" s="39"/>
      <c r="B227" s="40"/>
      <c r="C227" s="232" t="s">
        <v>318</v>
      </c>
      <c r="D227" s="232" t="s">
        <v>137</v>
      </c>
      <c r="E227" s="233" t="s">
        <v>709</v>
      </c>
      <c r="F227" s="234" t="s">
        <v>710</v>
      </c>
      <c r="G227" s="235" t="s">
        <v>140</v>
      </c>
      <c r="H227" s="236">
        <v>11</v>
      </c>
      <c r="I227" s="237"/>
      <c r="J227" s="238">
        <f>ROUND(I227*H227,2)</f>
        <v>0</v>
      </c>
      <c r="K227" s="239"/>
      <c r="L227" s="42"/>
      <c r="M227" s="240" t="s">
        <v>1</v>
      </c>
      <c r="N227" s="241" t="s">
        <v>42</v>
      </c>
      <c r="O227" s="92"/>
      <c r="P227" s="242">
        <f>O227*H227</f>
        <v>0</v>
      </c>
      <c r="Q227" s="242">
        <v>0.0020799999999999998</v>
      </c>
      <c r="R227" s="242">
        <f>Q227*H227</f>
        <v>0.022879999999999998</v>
      </c>
      <c r="S227" s="242">
        <v>0</v>
      </c>
      <c r="T227" s="243">
        <f>S227*H227</f>
        <v>0</v>
      </c>
      <c r="U227" s="39"/>
      <c r="V227" s="39"/>
      <c r="W227" s="39"/>
      <c r="X227" s="39"/>
      <c r="Y227" s="39"/>
      <c r="Z227" s="39"/>
      <c r="AA227" s="39"/>
      <c r="AB227" s="39"/>
      <c r="AC227" s="39"/>
      <c r="AD227" s="39"/>
      <c r="AE227" s="39"/>
      <c r="AR227" s="244" t="s">
        <v>141</v>
      </c>
      <c r="AT227" s="244" t="s">
        <v>137</v>
      </c>
      <c r="AU227" s="244" t="s">
        <v>85</v>
      </c>
      <c r="AY227" s="16" t="s">
        <v>136</v>
      </c>
      <c r="BE227" s="144">
        <f>IF(N227="základní",J227,0)</f>
        <v>0</v>
      </c>
      <c r="BF227" s="144">
        <f>IF(N227="snížená",J227,0)</f>
        <v>0</v>
      </c>
      <c r="BG227" s="144">
        <f>IF(N227="zákl. přenesená",J227,0)</f>
        <v>0</v>
      </c>
      <c r="BH227" s="144">
        <f>IF(N227="sníž. přenesená",J227,0)</f>
        <v>0</v>
      </c>
      <c r="BI227" s="144">
        <f>IF(N227="nulová",J227,0)</f>
        <v>0</v>
      </c>
      <c r="BJ227" s="16" t="s">
        <v>85</v>
      </c>
      <c r="BK227" s="144">
        <f>ROUND(I227*H227,2)</f>
        <v>0</v>
      </c>
      <c r="BL227" s="16" t="s">
        <v>141</v>
      </c>
      <c r="BM227" s="244" t="s">
        <v>945</v>
      </c>
    </row>
    <row r="228" s="2" customFormat="1">
      <c r="A228" s="39"/>
      <c r="B228" s="40"/>
      <c r="C228" s="41"/>
      <c r="D228" s="245" t="s">
        <v>143</v>
      </c>
      <c r="E228" s="41"/>
      <c r="F228" s="246" t="s">
        <v>712</v>
      </c>
      <c r="G228" s="41"/>
      <c r="H228" s="41"/>
      <c r="I228" s="247"/>
      <c r="J228" s="41"/>
      <c r="K228" s="41"/>
      <c r="L228" s="42"/>
      <c r="M228" s="248"/>
      <c r="N228" s="249"/>
      <c r="O228" s="92"/>
      <c r="P228" s="92"/>
      <c r="Q228" s="92"/>
      <c r="R228" s="92"/>
      <c r="S228" s="92"/>
      <c r="T228" s="93"/>
      <c r="U228" s="39"/>
      <c r="V228" s="39"/>
      <c r="W228" s="39"/>
      <c r="X228" s="39"/>
      <c r="Y228" s="39"/>
      <c r="Z228" s="39"/>
      <c r="AA228" s="39"/>
      <c r="AB228" s="39"/>
      <c r="AC228" s="39"/>
      <c r="AD228" s="39"/>
      <c r="AE228" s="39"/>
      <c r="AT228" s="16" t="s">
        <v>143</v>
      </c>
      <c r="AU228" s="16" t="s">
        <v>85</v>
      </c>
    </row>
    <row r="229" s="2" customFormat="1">
      <c r="A229" s="39"/>
      <c r="B229" s="40"/>
      <c r="C229" s="41"/>
      <c r="D229" s="250" t="s">
        <v>145</v>
      </c>
      <c r="E229" s="41"/>
      <c r="F229" s="251" t="s">
        <v>713</v>
      </c>
      <c r="G229" s="41"/>
      <c r="H229" s="41"/>
      <c r="I229" s="247"/>
      <c r="J229" s="41"/>
      <c r="K229" s="41"/>
      <c r="L229" s="42"/>
      <c r="M229" s="248"/>
      <c r="N229" s="249"/>
      <c r="O229" s="92"/>
      <c r="P229" s="92"/>
      <c r="Q229" s="92"/>
      <c r="R229" s="92"/>
      <c r="S229" s="92"/>
      <c r="T229" s="93"/>
      <c r="U229" s="39"/>
      <c r="V229" s="39"/>
      <c r="W229" s="39"/>
      <c r="X229" s="39"/>
      <c r="Y229" s="39"/>
      <c r="Z229" s="39"/>
      <c r="AA229" s="39"/>
      <c r="AB229" s="39"/>
      <c r="AC229" s="39"/>
      <c r="AD229" s="39"/>
      <c r="AE229" s="39"/>
      <c r="AT229" s="16" t="s">
        <v>145</v>
      </c>
      <c r="AU229" s="16" t="s">
        <v>85</v>
      </c>
    </row>
    <row r="230" s="2" customFormat="1">
      <c r="A230" s="39"/>
      <c r="B230" s="40"/>
      <c r="C230" s="41"/>
      <c r="D230" s="245" t="s">
        <v>147</v>
      </c>
      <c r="E230" s="41"/>
      <c r="F230" s="252" t="s">
        <v>714</v>
      </c>
      <c r="G230" s="41"/>
      <c r="H230" s="41"/>
      <c r="I230" s="247"/>
      <c r="J230" s="41"/>
      <c r="K230" s="41"/>
      <c r="L230" s="42"/>
      <c r="M230" s="248"/>
      <c r="N230" s="249"/>
      <c r="O230" s="92"/>
      <c r="P230" s="92"/>
      <c r="Q230" s="92"/>
      <c r="R230" s="92"/>
      <c r="S230" s="92"/>
      <c r="T230" s="93"/>
      <c r="U230" s="39"/>
      <c r="V230" s="39"/>
      <c r="W230" s="39"/>
      <c r="X230" s="39"/>
      <c r="Y230" s="39"/>
      <c r="Z230" s="39"/>
      <c r="AA230" s="39"/>
      <c r="AB230" s="39"/>
      <c r="AC230" s="39"/>
      <c r="AD230" s="39"/>
      <c r="AE230" s="39"/>
      <c r="AT230" s="16" t="s">
        <v>147</v>
      </c>
      <c r="AU230" s="16" t="s">
        <v>85</v>
      </c>
    </row>
    <row r="231" s="2" customFormat="1" ht="24.15" customHeight="1">
      <c r="A231" s="39"/>
      <c r="B231" s="40"/>
      <c r="C231" s="232" t="s">
        <v>325</v>
      </c>
      <c r="D231" s="232" t="s">
        <v>137</v>
      </c>
      <c r="E231" s="233" t="s">
        <v>715</v>
      </c>
      <c r="F231" s="234" t="s">
        <v>716</v>
      </c>
      <c r="G231" s="235" t="s">
        <v>140</v>
      </c>
      <c r="H231" s="236">
        <v>11</v>
      </c>
      <c r="I231" s="237"/>
      <c r="J231" s="238">
        <f>ROUND(I231*H231,2)</f>
        <v>0</v>
      </c>
      <c r="K231" s="239"/>
      <c r="L231" s="42"/>
      <c r="M231" s="240" t="s">
        <v>1</v>
      </c>
      <c r="N231" s="241" t="s">
        <v>42</v>
      </c>
      <c r="O231" s="92"/>
      <c r="P231" s="242">
        <f>O231*H231</f>
        <v>0</v>
      </c>
      <c r="Q231" s="242">
        <v>0</v>
      </c>
      <c r="R231" s="242">
        <f>Q231*H231</f>
        <v>0</v>
      </c>
      <c r="S231" s="242">
        <v>0</v>
      </c>
      <c r="T231" s="243">
        <f>S231*H231</f>
        <v>0</v>
      </c>
      <c r="U231" s="39"/>
      <c r="V231" s="39"/>
      <c r="W231" s="39"/>
      <c r="X231" s="39"/>
      <c r="Y231" s="39"/>
      <c r="Z231" s="39"/>
      <c r="AA231" s="39"/>
      <c r="AB231" s="39"/>
      <c r="AC231" s="39"/>
      <c r="AD231" s="39"/>
      <c r="AE231" s="39"/>
      <c r="AR231" s="244" t="s">
        <v>141</v>
      </c>
      <c r="AT231" s="244" t="s">
        <v>137</v>
      </c>
      <c r="AU231" s="244" t="s">
        <v>85</v>
      </c>
      <c r="AY231" s="16" t="s">
        <v>136</v>
      </c>
      <c r="BE231" s="144">
        <f>IF(N231="základní",J231,0)</f>
        <v>0</v>
      </c>
      <c r="BF231" s="144">
        <f>IF(N231="snížená",J231,0)</f>
        <v>0</v>
      </c>
      <c r="BG231" s="144">
        <f>IF(N231="zákl. přenesená",J231,0)</f>
        <v>0</v>
      </c>
      <c r="BH231" s="144">
        <f>IF(N231="sníž. přenesená",J231,0)</f>
        <v>0</v>
      </c>
      <c r="BI231" s="144">
        <f>IF(N231="nulová",J231,0)</f>
        <v>0</v>
      </c>
      <c r="BJ231" s="16" t="s">
        <v>85</v>
      </c>
      <c r="BK231" s="144">
        <f>ROUND(I231*H231,2)</f>
        <v>0</v>
      </c>
      <c r="BL231" s="16" t="s">
        <v>141</v>
      </c>
      <c r="BM231" s="244" t="s">
        <v>946</v>
      </c>
    </row>
    <row r="232" s="2" customFormat="1">
      <c r="A232" s="39"/>
      <c r="B232" s="40"/>
      <c r="C232" s="41"/>
      <c r="D232" s="245" t="s">
        <v>143</v>
      </c>
      <c r="E232" s="41"/>
      <c r="F232" s="246" t="s">
        <v>718</v>
      </c>
      <c r="G232" s="41"/>
      <c r="H232" s="41"/>
      <c r="I232" s="247"/>
      <c r="J232" s="41"/>
      <c r="K232" s="41"/>
      <c r="L232" s="42"/>
      <c r="M232" s="248"/>
      <c r="N232" s="249"/>
      <c r="O232" s="92"/>
      <c r="P232" s="92"/>
      <c r="Q232" s="92"/>
      <c r="R232" s="92"/>
      <c r="S232" s="92"/>
      <c r="T232" s="93"/>
      <c r="U232" s="39"/>
      <c r="V232" s="39"/>
      <c r="W232" s="39"/>
      <c r="X232" s="39"/>
      <c r="Y232" s="39"/>
      <c r="Z232" s="39"/>
      <c r="AA232" s="39"/>
      <c r="AB232" s="39"/>
      <c r="AC232" s="39"/>
      <c r="AD232" s="39"/>
      <c r="AE232" s="39"/>
      <c r="AT232" s="16" t="s">
        <v>143</v>
      </c>
      <c r="AU232" s="16" t="s">
        <v>85</v>
      </c>
    </row>
    <row r="233" s="2" customFormat="1">
      <c r="A233" s="39"/>
      <c r="B233" s="40"/>
      <c r="C233" s="41"/>
      <c r="D233" s="250" t="s">
        <v>145</v>
      </c>
      <c r="E233" s="41"/>
      <c r="F233" s="251" t="s">
        <v>719</v>
      </c>
      <c r="G233" s="41"/>
      <c r="H233" s="41"/>
      <c r="I233" s="247"/>
      <c r="J233" s="41"/>
      <c r="K233" s="41"/>
      <c r="L233" s="42"/>
      <c r="M233" s="248"/>
      <c r="N233" s="249"/>
      <c r="O233" s="92"/>
      <c r="P233" s="92"/>
      <c r="Q233" s="92"/>
      <c r="R233" s="92"/>
      <c r="S233" s="92"/>
      <c r="T233" s="93"/>
      <c r="U233" s="39"/>
      <c r="V233" s="39"/>
      <c r="W233" s="39"/>
      <c r="X233" s="39"/>
      <c r="Y233" s="39"/>
      <c r="Z233" s="39"/>
      <c r="AA233" s="39"/>
      <c r="AB233" s="39"/>
      <c r="AC233" s="39"/>
      <c r="AD233" s="39"/>
      <c r="AE233" s="39"/>
      <c r="AT233" s="16" t="s">
        <v>145</v>
      </c>
      <c r="AU233" s="16" t="s">
        <v>85</v>
      </c>
    </row>
    <row r="234" s="2" customFormat="1">
      <c r="A234" s="39"/>
      <c r="B234" s="40"/>
      <c r="C234" s="41"/>
      <c r="D234" s="245" t="s">
        <v>147</v>
      </c>
      <c r="E234" s="41"/>
      <c r="F234" s="252" t="s">
        <v>714</v>
      </c>
      <c r="G234" s="41"/>
      <c r="H234" s="41"/>
      <c r="I234" s="247"/>
      <c r="J234" s="41"/>
      <c r="K234" s="41"/>
      <c r="L234" s="42"/>
      <c r="M234" s="248"/>
      <c r="N234" s="249"/>
      <c r="O234" s="92"/>
      <c r="P234" s="92"/>
      <c r="Q234" s="92"/>
      <c r="R234" s="92"/>
      <c r="S234" s="92"/>
      <c r="T234" s="93"/>
      <c r="U234" s="39"/>
      <c r="V234" s="39"/>
      <c r="W234" s="39"/>
      <c r="X234" s="39"/>
      <c r="Y234" s="39"/>
      <c r="Z234" s="39"/>
      <c r="AA234" s="39"/>
      <c r="AB234" s="39"/>
      <c r="AC234" s="39"/>
      <c r="AD234" s="39"/>
      <c r="AE234" s="39"/>
      <c r="AT234" s="16" t="s">
        <v>147</v>
      </c>
      <c r="AU234" s="16" t="s">
        <v>85</v>
      </c>
    </row>
    <row r="235" s="2" customFormat="1" ht="21.75" customHeight="1">
      <c r="A235" s="39"/>
      <c r="B235" s="40"/>
      <c r="C235" s="232" t="s">
        <v>332</v>
      </c>
      <c r="D235" s="232" t="s">
        <v>137</v>
      </c>
      <c r="E235" s="233" t="s">
        <v>723</v>
      </c>
      <c r="F235" s="234" t="s">
        <v>724</v>
      </c>
      <c r="G235" s="235" t="s">
        <v>171</v>
      </c>
      <c r="H235" s="236">
        <v>2.75</v>
      </c>
      <c r="I235" s="237"/>
      <c r="J235" s="238">
        <f>ROUND(I235*H235,2)</f>
        <v>0</v>
      </c>
      <c r="K235" s="239"/>
      <c r="L235" s="42"/>
      <c r="M235" s="240" t="s">
        <v>1</v>
      </c>
      <c r="N235" s="241" t="s">
        <v>42</v>
      </c>
      <c r="O235" s="92"/>
      <c r="P235" s="242">
        <f>O235*H235</f>
        <v>0</v>
      </c>
      <c r="Q235" s="242">
        <v>0</v>
      </c>
      <c r="R235" s="242">
        <f>Q235*H235</f>
        <v>0</v>
      </c>
      <c r="S235" s="242">
        <v>0</v>
      </c>
      <c r="T235" s="243">
        <f>S235*H235</f>
        <v>0</v>
      </c>
      <c r="U235" s="39"/>
      <c r="V235" s="39"/>
      <c r="W235" s="39"/>
      <c r="X235" s="39"/>
      <c r="Y235" s="39"/>
      <c r="Z235" s="39"/>
      <c r="AA235" s="39"/>
      <c r="AB235" s="39"/>
      <c r="AC235" s="39"/>
      <c r="AD235" s="39"/>
      <c r="AE235" s="39"/>
      <c r="AR235" s="244" t="s">
        <v>141</v>
      </c>
      <c r="AT235" s="244" t="s">
        <v>137</v>
      </c>
      <c r="AU235" s="244" t="s">
        <v>85</v>
      </c>
      <c r="AY235" s="16" t="s">
        <v>136</v>
      </c>
      <c r="BE235" s="144">
        <f>IF(N235="základní",J235,0)</f>
        <v>0</v>
      </c>
      <c r="BF235" s="144">
        <f>IF(N235="snížená",J235,0)</f>
        <v>0</v>
      </c>
      <c r="BG235" s="144">
        <f>IF(N235="zákl. přenesená",J235,0)</f>
        <v>0</v>
      </c>
      <c r="BH235" s="144">
        <f>IF(N235="sníž. přenesená",J235,0)</f>
        <v>0</v>
      </c>
      <c r="BI235" s="144">
        <f>IF(N235="nulová",J235,0)</f>
        <v>0</v>
      </c>
      <c r="BJ235" s="16" t="s">
        <v>85</v>
      </c>
      <c r="BK235" s="144">
        <f>ROUND(I235*H235,2)</f>
        <v>0</v>
      </c>
      <c r="BL235" s="16" t="s">
        <v>141</v>
      </c>
      <c r="BM235" s="244" t="s">
        <v>947</v>
      </c>
    </row>
    <row r="236" s="2" customFormat="1">
      <c r="A236" s="39"/>
      <c r="B236" s="40"/>
      <c r="C236" s="41"/>
      <c r="D236" s="245" t="s">
        <v>143</v>
      </c>
      <c r="E236" s="41"/>
      <c r="F236" s="246" t="s">
        <v>726</v>
      </c>
      <c r="G236" s="41"/>
      <c r="H236" s="41"/>
      <c r="I236" s="247"/>
      <c r="J236" s="41"/>
      <c r="K236" s="41"/>
      <c r="L236" s="42"/>
      <c r="M236" s="248"/>
      <c r="N236" s="249"/>
      <c r="O236" s="92"/>
      <c r="P236" s="92"/>
      <c r="Q236" s="92"/>
      <c r="R236" s="92"/>
      <c r="S236" s="92"/>
      <c r="T236" s="93"/>
      <c r="U236" s="39"/>
      <c r="V236" s="39"/>
      <c r="W236" s="39"/>
      <c r="X236" s="39"/>
      <c r="Y236" s="39"/>
      <c r="Z236" s="39"/>
      <c r="AA236" s="39"/>
      <c r="AB236" s="39"/>
      <c r="AC236" s="39"/>
      <c r="AD236" s="39"/>
      <c r="AE236" s="39"/>
      <c r="AT236" s="16" t="s">
        <v>143</v>
      </c>
      <c r="AU236" s="16" t="s">
        <v>85</v>
      </c>
    </row>
    <row r="237" s="2" customFormat="1">
      <c r="A237" s="39"/>
      <c r="B237" s="40"/>
      <c r="C237" s="41"/>
      <c r="D237" s="250" t="s">
        <v>145</v>
      </c>
      <c r="E237" s="41"/>
      <c r="F237" s="251" t="s">
        <v>727</v>
      </c>
      <c r="G237" s="41"/>
      <c r="H237" s="41"/>
      <c r="I237" s="247"/>
      <c r="J237" s="41"/>
      <c r="K237" s="41"/>
      <c r="L237" s="42"/>
      <c r="M237" s="248"/>
      <c r="N237" s="249"/>
      <c r="O237" s="92"/>
      <c r="P237" s="92"/>
      <c r="Q237" s="92"/>
      <c r="R237" s="92"/>
      <c r="S237" s="92"/>
      <c r="T237" s="93"/>
      <c r="U237" s="39"/>
      <c r="V237" s="39"/>
      <c r="W237" s="39"/>
      <c r="X237" s="39"/>
      <c r="Y237" s="39"/>
      <c r="Z237" s="39"/>
      <c r="AA237" s="39"/>
      <c r="AB237" s="39"/>
      <c r="AC237" s="39"/>
      <c r="AD237" s="39"/>
      <c r="AE237" s="39"/>
      <c r="AT237" s="16" t="s">
        <v>145</v>
      </c>
      <c r="AU237" s="16" t="s">
        <v>85</v>
      </c>
    </row>
    <row r="238" s="2" customFormat="1">
      <c r="A238" s="39"/>
      <c r="B238" s="40"/>
      <c r="C238" s="41"/>
      <c r="D238" s="245" t="s">
        <v>147</v>
      </c>
      <c r="E238" s="41"/>
      <c r="F238" s="252" t="s">
        <v>728</v>
      </c>
      <c r="G238" s="41"/>
      <c r="H238" s="41"/>
      <c r="I238" s="247"/>
      <c r="J238" s="41"/>
      <c r="K238" s="41"/>
      <c r="L238" s="42"/>
      <c r="M238" s="248"/>
      <c r="N238" s="249"/>
      <c r="O238" s="92"/>
      <c r="P238" s="92"/>
      <c r="Q238" s="92"/>
      <c r="R238" s="92"/>
      <c r="S238" s="92"/>
      <c r="T238" s="93"/>
      <c r="U238" s="39"/>
      <c r="V238" s="39"/>
      <c r="W238" s="39"/>
      <c r="X238" s="39"/>
      <c r="Y238" s="39"/>
      <c r="Z238" s="39"/>
      <c r="AA238" s="39"/>
      <c r="AB238" s="39"/>
      <c r="AC238" s="39"/>
      <c r="AD238" s="39"/>
      <c r="AE238" s="39"/>
      <c r="AT238" s="16" t="s">
        <v>147</v>
      </c>
      <c r="AU238" s="16" t="s">
        <v>85</v>
      </c>
    </row>
    <row r="239" s="2" customFormat="1" ht="16.5" customHeight="1">
      <c r="A239" s="39"/>
      <c r="B239" s="40"/>
      <c r="C239" s="264" t="s">
        <v>339</v>
      </c>
      <c r="D239" s="264" t="s">
        <v>278</v>
      </c>
      <c r="E239" s="265" t="s">
        <v>729</v>
      </c>
      <c r="F239" s="266" t="s">
        <v>730</v>
      </c>
      <c r="G239" s="267" t="s">
        <v>186</v>
      </c>
      <c r="H239" s="268">
        <v>0.27500000000000002</v>
      </c>
      <c r="I239" s="269"/>
      <c r="J239" s="270">
        <f>ROUND(I239*H239,2)</f>
        <v>0</v>
      </c>
      <c r="K239" s="271"/>
      <c r="L239" s="272"/>
      <c r="M239" s="273" t="s">
        <v>1</v>
      </c>
      <c r="N239" s="274" t="s">
        <v>42</v>
      </c>
      <c r="O239" s="92"/>
      <c r="P239" s="242">
        <f>O239*H239</f>
        <v>0</v>
      </c>
      <c r="Q239" s="242">
        <v>0.20000000000000001</v>
      </c>
      <c r="R239" s="242">
        <f>Q239*H239</f>
        <v>0.055000000000000007</v>
      </c>
      <c r="S239" s="242">
        <v>0</v>
      </c>
      <c r="T239" s="243">
        <f>S239*H239</f>
        <v>0</v>
      </c>
      <c r="U239" s="39"/>
      <c r="V239" s="39"/>
      <c r="W239" s="39"/>
      <c r="X239" s="39"/>
      <c r="Y239" s="39"/>
      <c r="Z239" s="39"/>
      <c r="AA239" s="39"/>
      <c r="AB239" s="39"/>
      <c r="AC239" s="39"/>
      <c r="AD239" s="39"/>
      <c r="AE239" s="39"/>
      <c r="AR239" s="244" t="s">
        <v>191</v>
      </c>
      <c r="AT239" s="244" t="s">
        <v>278</v>
      </c>
      <c r="AU239" s="244" t="s">
        <v>85</v>
      </c>
      <c r="AY239" s="16" t="s">
        <v>136</v>
      </c>
      <c r="BE239" s="144">
        <f>IF(N239="základní",J239,0)</f>
        <v>0</v>
      </c>
      <c r="BF239" s="144">
        <f>IF(N239="snížená",J239,0)</f>
        <v>0</v>
      </c>
      <c r="BG239" s="144">
        <f>IF(N239="zákl. přenesená",J239,0)</f>
        <v>0</v>
      </c>
      <c r="BH239" s="144">
        <f>IF(N239="sníž. přenesená",J239,0)</f>
        <v>0</v>
      </c>
      <c r="BI239" s="144">
        <f>IF(N239="nulová",J239,0)</f>
        <v>0</v>
      </c>
      <c r="BJ239" s="16" t="s">
        <v>85</v>
      </c>
      <c r="BK239" s="144">
        <f>ROUND(I239*H239,2)</f>
        <v>0</v>
      </c>
      <c r="BL239" s="16" t="s">
        <v>141</v>
      </c>
      <c r="BM239" s="244" t="s">
        <v>948</v>
      </c>
    </row>
    <row r="240" s="2" customFormat="1">
      <c r="A240" s="39"/>
      <c r="B240" s="40"/>
      <c r="C240" s="41"/>
      <c r="D240" s="245" t="s">
        <v>143</v>
      </c>
      <c r="E240" s="41"/>
      <c r="F240" s="246" t="s">
        <v>730</v>
      </c>
      <c r="G240" s="41"/>
      <c r="H240" s="41"/>
      <c r="I240" s="247"/>
      <c r="J240" s="41"/>
      <c r="K240" s="41"/>
      <c r="L240" s="42"/>
      <c r="M240" s="248"/>
      <c r="N240" s="249"/>
      <c r="O240" s="92"/>
      <c r="P240" s="92"/>
      <c r="Q240" s="92"/>
      <c r="R240" s="92"/>
      <c r="S240" s="92"/>
      <c r="T240" s="93"/>
      <c r="U240" s="39"/>
      <c r="V240" s="39"/>
      <c r="W240" s="39"/>
      <c r="X240" s="39"/>
      <c r="Y240" s="39"/>
      <c r="Z240" s="39"/>
      <c r="AA240" s="39"/>
      <c r="AB240" s="39"/>
      <c r="AC240" s="39"/>
      <c r="AD240" s="39"/>
      <c r="AE240" s="39"/>
      <c r="AT240" s="16" t="s">
        <v>143</v>
      </c>
      <c r="AU240" s="16" t="s">
        <v>85</v>
      </c>
    </row>
    <row r="241" s="2" customFormat="1" ht="21.75" customHeight="1">
      <c r="A241" s="39"/>
      <c r="B241" s="40"/>
      <c r="C241" s="264" t="s">
        <v>346</v>
      </c>
      <c r="D241" s="264" t="s">
        <v>278</v>
      </c>
      <c r="E241" s="265" t="s">
        <v>720</v>
      </c>
      <c r="F241" s="266" t="s">
        <v>721</v>
      </c>
      <c r="G241" s="267" t="s">
        <v>140</v>
      </c>
      <c r="H241" s="268">
        <v>22</v>
      </c>
      <c r="I241" s="269"/>
      <c r="J241" s="270">
        <f>ROUND(I241*H241,2)</f>
        <v>0</v>
      </c>
      <c r="K241" s="271"/>
      <c r="L241" s="272"/>
      <c r="M241" s="273" t="s">
        <v>1</v>
      </c>
      <c r="N241" s="274" t="s">
        <v>42</v>
      </c>
      <c r="O241" s="92"/>
      <c r="P241" s="242">
        <f>O241*H241</f>
        <v>0</v>
      </c>
      <c r="Q241" s="242">
        <v>0.0047200000000000002</v>
      </c>
      <c r="R241" s="242">
        <f>Q241*H241</f>
        <v>0.10384</v>
      </c>
      <c r="S241" s="242">
        <v>0</v>
      </c>
      <c r="T241" s="243">
        <f>S241*H241</f>
        <v>0</v>
      </c>
      <c r="U241" s="39"/>
      <c r="V241" s="39"/>
      <c r="W241" s="39"/>
      <c r="X241" s="39"/>
      <c r="Y241" s="39"/>
      <c r="Z241" s="39"/>
      <c r="AA241" s="39"/>
      <c r="AB241" s="39"/>
      <c r="AC241" s="39"/>
      <c r="AD241" s="39"/>
      <c r="AE241" s="39"/>
      <c r="AR241" s="244" t="s">
        <v>191</v>
      </c>
      <c r="AT241" s="244" t="s">
        <v>278</v>
      </c>
      <c r="AU241" s="244" t="s">
        <v>85</v>
      </c>
      <c r="AY241" s="16" t="s">
        <v>136</v>
      </c>
      <c r="BE241" s="144">
        <f>IF(N241="základní",J241,0)</f>
        <v>0</v>
      </c>
      <c r="BF241" s="144">
        <f>IF(N241="snížená",J241,0)</f>
        <v>0</v>
      </c>
      <c r="BG241" s="144">
        <f>IF(N241="zákl. přenesená",J241,0)</f>
        <v>0</v>
      </c>
      <c r="BH241" s="144">
        <f>IF(N241="sníž. přenesená",J241,0)</f>
        <v>0</v>
      </c>
      <c r="BI241" s="144">
        <f>IF(N241="nulová",J241,0)</f>
        <v>0</v>
      </c>
      <c r="BJ241" s="16" t="s">
        <v>85</v>
      </c>
      <c r="BK241" s="144">
        <f>ROUND(I241*H241,2)</f>
        <v>0</v>
      </c>
      <c r="BL241" s="16" t="s">
        <v>141</v>
      </c>
      <c r="BM241" s="244" t="s">
        <v>949</v>
      </c>
    </row>
    <row r="242" s="2" customFormat="1">
      <c r="A242" s="39"/>
      <c r="B242" s="40"/>
      <c r="C242" s="41"/>
      <c r="D242" s="245" t="s">
        <v>143</v>
      </c>
      <c r="E242" s="41"/>
      <c r="F242" s="246" t="s">
        <v>721</v>
      </c>
      <c r="G242" s="41"/>
      <c r="H242" s="41"/>
      <c r="I242" s="247"/>
      <c r="J242" s="41"/>
      <c r="K242" s="41"/>
      <c r="L242" s="42"/>
      <c r="M242" s="248"/>
      <c r="N242" s="249"/>
      <c r="O242" s="92"/>
      <c r="P242" s="92"/>
      <c r="Q242" s="92"/>
      <c r="R242" s="92"/>
      <c r="S242" s="92"/>
      <c r="T242" s="93"/>
      <c r="U242" s="39"/>
      <c r="V242" s="39"/>
      <c r="W242" s="39"/>
      <c r="X242" s="39"/>
      <c r="Y242" s="39"/>
      <c r="Z242" s="39"/>
      <c r="AA242" s="39"/>
      <c r="AB242" s="39"/>
      <c r="AC242" s="39"/>
      <c r="AD242" s="39"/>
      <c r="AE242" s="39"/>
      <c r="AT242" s="16" t="s">
        <v>143</v>
      </c>
      <c r="AU242" s="16" t="s">
        <v>85</v>
      </c>
    </row>
    <row r="243" s="2" customFormat="1" ht="16.5" customHeight="1">
      <c r="A243" s="39"/>
      <c r="B243" s="40"/>
      <c r="C243" s="232" t="s">
        <v>357</v>
      </c>
      <c r="D243" s="232" t="s">
        <v>137</v>
      </c>
      <c r="E243" s="233" t="s">
        <v>732</v>
      </c>
      <c r="F243" s="234" t="s">
        <v>733</v>
      </c>
      <c r="G243" s="235" t="s">
        <v>186</v>
      </c>
      <c r="H243" s="236">
        <v>0.11</v>
      </c>
      <c r="I243" s="237"/>
      <c r="J243" s="238">
        <f>ROUND(I243*H243,2)</f>
        <v>0</v>
      </c>
      <c r="K243" s="239"/>
      <c r="L243" s="42"/>
      <c r="M243" s="240" t="s">
        <v>1</v>
      </c>
      <c r="N243" s="241" t="s">
        <v>42</v>
      </c>
      <c r="O243" s="92"/>
      <c r="P243" s="242">
        <f>O243*H243</f>
        <v>0</v>
      </c>
      <c r="Q243" s="242">
        <v>0</v>
      </c>
      <c r="R243" s="242">
        <f>Q243*H243</f>
        <v>0</v>
      </c>
      <c r="S243" s="242">
        <v>0</v>
      </c>
      <c r="T243" s="243">
        <f>S243*H243</f>
        <v>0</v>
      </c>
      <c r="U243" s="39"/>
      <c r="V243" s="39"/>
      <c r="W243" s="39"/>
      <c r="X243" s="39"/>
      <c r="Y243" s="39"/>
      <c r="Z243" s="39"/>
      <c r="AA243" s="39"/>
      <c r="AB243" s="39"/>
      <c r="AC243" s="39"/>
      <c r="AD243" s="39"/>
      <c r="AE243" s="39"/>
      <c r="AR243" s="244" t="s">
        <v>141</v>
      </c>
      <c r="AT243" s="244" t="s">
        <v>137</v>
      </c>
      <c r="AU243" s="244" t="s">
        <v>85</v>
      </c>
      <c r="AY243" s="16" t="s">
        <v>136</v>
      </c>
      <c r="BE243" s="144">
        <f>IF(N243="základní",J243,0)</f>
        <v>0</v>
      </c>
      <c r="BF243" s="144">
        <f>IF(N243="snížená",J243,0)</f>
        <v>0</v>
      </c>
      <c r="BG243" s="144">
        <f>IF(N243="zákl. přenesená",J243,0)</f>
        <v>0</v>
      </c>
      <c r="BH243" s="144">
        <f>IF(N243="sníž. přenesená",J243,0)</f>
        <v>0</v>
      </c>
      <c r="BI243" s="144">
        <f>IF(N243="nulová",J243,0)</f>
        <v>0</v>
      </c>
      <c r="BJ243" s="16" t="s">
        <v>85</v>
      </c>
      <c r="BK243" s="144">
        <f>ROUND(I243*H243,2)</f>
        <v>0</v>
      </c>
      <c r="BL243" s="16" t="s">
        <v>141</v>
      </c>
      <c r="BM243" s="244" t="s">
        <v>950</v>
      </c>
    </row>
    <row r="244" s="2" customFormat="1">
      <c r="A244" s="39"/>
      <c r="B244" s="40"/>
      <c r="C244" s="41"/>
      <c r="D244" s="245" t="s">
        <v>143</v>
      </c>
      <c r="E244" s="41"/>
      <c r="F244" s="246" t="s">
        <v>735</v>
      </c>
      <c r="G244" s="41"/>
      <c r="H244" s="41"/>
      <c r="I244" s="247"/>
      <c r="J244" s="41"/>
      <c r="K244" s="41"/>
      <c r="L244" s="42"/>
      <c r="M244" s="248"/>
      <c r="N244" s="249"/>
      <c r="O244" s="92"/>
      <c r="P244" s="92"/>
      <c r="Q244" s="92"/>
      <c r="R244" s="92"/>
      <c r="S244" s="92"/>
      <c r="T244" s="93"/>
      <c r="U244" s="39"/>
      <c r="V244" s="39"/>
      <c r="W244" s="39"/>
      <c r="X244" s="39"/>
      <c r="Y244" s="39"/>
      <c r="Z244" s="39"/>
      <c r="AA244" s="39"/>
      <c r="AB244" s="39"/>
      <c r="AC244" s="39"/>
      <c r="AD244" s="39"/>
      <c r="AE244" s="39"/>
      <c r="AT244" s="16" t="s">
        <v>143</v>
      </c>
      <c r="AU244" s="16" t="s">
        <v>85</v>
      </c>
    </row>
    <row r="245" s="2" customFormat="1">
      <c r="A245" s="39"/>
      <c r="B245" s="40"/>
      <c r="C245" s="41"/>
      <c r="D245" s="250" t="s">
        <v>145</v>
      </c>
      <c r="E245" s="41"/>
      <c r="F245" s="251" t="s">
        <v>736</v>
      </c>
      <c r="G245" s="41"/>
      <c r="H245" s="41"/>
      <c r="I245" s="247"/>
      <c r="J245" s="41"/>
      <c r="K245" s="41"/>
      <c r="L245" s="42"/>
      <c r="M245" s="248"/>
      <c r="N245" s="249"/>
      <c r="O245" s="92"/>
      <c r="P245" s="92"/>
      <c r="Q245" s="92"/>
      <c r="R245" s="92"/>
      <c r="S245" s="92"/>
      <c r="T245" s="93"/>
      <c r="U245" s="39"/>
      <c r="V245" s="39"/>
      <c r="W245" s="39"/>
      <c r="X245" s="39"/>
      <c r="Y245" s="39"/>
      <c r="Z245" s="39"/>
      <c r="AA245" s="39"/>
      <c r="AB245" s="39"/>
      <c r="AC245" s="39"/>
      <c r="AD245" s="39"/>
      <c r="AE245" s="39"/>
      <c r="AT245" s="16" t="s">
        <v>145</v>
      </c>
      <c r="AU245" s="16" t="s">
        <v>85</v>
      </c>
    </row>
    <row r="246" s="2" customFormat="1" ht="21.75" customHeight="1">
      <c r="A246" s="39"/>
      <c r="B246" s="40"/>
      <c r="C246" s="232" t="s">
        <v>364</v>
      </c>
      <c r="D246" s="232" t="s">
        <v>137</v>
      </c>
      <c r="E246" s="233" t="s">
        <v>737</v>
      </c>
      <c r="F246" s="234" t="s">
        <v>738</v>
      </c>
      <c r="G246" s="235" t="s">
        <v>186</v>
      </c>
      <c r="H246" s="236">
        <v>0.11</v>
      </c>
      <c r="I246" s="237"/>
      <c r="J246" s="238">
        <f>ROUND(I246*H246,2)</f>
        <v>0</v>
      </c>
      <c r="K246" s="239"/>
      <c r="L246" s="42"/>
      <c r="M246" s="240" t="s">
        <v>1</v>
      </c>
      <c r="N246" s="241" t="s">
        <v>42</v>
      </c>
      <c r="O246" s="92"/>
      <c r="P246" s="242">
        <f>O246*H246</f>
        <v>0</v>
      </c>
      <c r="Q246" s="242">
        <v>0</v>
      </c>
      <c r="R246" s="242">
        <f>Q246*H246</f>
        <v>0</v>
      </c>
      <c r="S246" s="242">
        <v>0</v>
      </c>
      <c r="T246" s="243">
        <f>S246*H246</f>
        <v>0</v>
      </c>
      <c r="U246" s="39"/>
      <c r="V246" s="39"/>
      <c r="W246" s="39"/>
      <c r="X246" s="39"/>
      <c r="Y246" s="39"/>
      <c r="Z246" s="39"/>
      <c r="AA246" s="39"/>
      <c r="AB246" s="39"/>
      <c r="AC246" s="39"/>
      <c r="AD246" s="39"/>
      <c r="AE246" s="39"/>
      <c r="AR246" s="244" t="s">
        <v>141</v>
      </c>
      <c r="AT246" s="244" t="s">
        <v>137</v>
      </c>
      <c r="AU246" s="244" t="s">
        <v>85</v>
      </c>
      <c r="AY246" s="16" t="s">
        <v>136</v>
      </c>
      <c r="BE246" s="144">
        <f>IF(N246="základní",J246,0)</f>
        <v>0</v>
      </c>
      <c r="BF246" s="144">
        <f>IF(N246="snížená",J246,0)</f>
        <v>0</v>
      </c>
      <c r="BG246" s="144">
        <f>IF(N246="zákl. přenesená",J246,0)</f>
        <v>0</v>
      </c>
      <c r="BH246" s="144">
        <f>IF(N246="sníž. přenesená",J246,0)</f>
        <v>0</v>
      </c>
      <c r="BI246" s="144">
        <f>IF(N246="nulová",J246,0)</f>
        <v>0</v>
      </c>
      <c r="BJ246" s="16" t="s">
        <v>85</v>
      </c>
      <c r="BK246" s="144">
        <f>ROUND(I246*H246,2)</f>
        <v>0</v>
      </c>
      <c r="BL246" s="16" t="s">
        <v>141</v>
      </c>
      <c r="BM246" s="244" t="s">
        <v>951</v>
      </c>
    </row>
    <row r="247" s="2" customFormat="1">
      <c r="A247" s="39"/>
      <c r="B247" s="40"/>
      <c r="C247" s="41"/>
      <c r="D247" s="245" t="s">
        <v>143</v>
      </c>
      <c r="E247" s="41"/>
      <c r="F247" s="246" t="s">
        <v>740</v>
      </c>
      <c r="G247" s="41"/>
      <c r="H247" s="41"/>
      <c r="I247" s="247"/>
      <c r="J247" s="41"/>
      <c r="K247" s="41"/>
      <c r="L247" s="42"/>
      <c r="M247" s="248"/>
      <c r="N247" s="249"/>
      <c r="O247" s="92"/>
      <c r="P247" s="92"/>
      <c r="Q247" s="92"/>
      <c r="R247" s="92"/>
      <c r="S247" s="92"/>
      <c r="T247" s="93"/>
      <c r="U247" s="39"/>
      <c r="V247" s="39"/>
      <c r="W247" s="39"/>
      <c r="X247" s="39"/>
      <c r="Y247" s="39"/>
      <c r="Z247" s="39"/>
      <c r="AA247" s="39"/>
      <c r="AB247" s="39"/>
      <c r="AC247" s="39"/>
      <c r="AD247" s="39"/>
      <c r="AE247" s="39"/>
      <c r="AT247" s="16" t="s">
        <v>143</v>
      </c>
      <c r="AU247" s="16" t="s">
        <v>85</v>
      </c>
    </row>
    <row r="248" s="2" customFormat="1">
      <c r="A248" s="39"/>
      <c r="B248" s="40"/>
      <c r="C248" s="41"/>
      <c r="D248" s="250" t="s">
        <v>145</v>
      </c>
      <c r="E248" s="41"/>
      <c r="F248" s="251" t="s">
        <v>741</v>
      </c>
      <c r="G248" s="41"/>
      <c r="H248" s="41"/>
      <c r="I248" s="247"/>
      <c r="J248" s="41"/>
      <c r="K248" s="41"/>
      <c r="L248" s="42"/>
      <c r="M248" s="248"/>
      <c r="N248" s="249"/>
      <c r="O248" s="92"/>
      <c r="P248" s="92"/>
      <c r="Q248" s="92"/>
      <c r="R248" s="92"/>
      <c r="S248" s="92"/>
      <c r="T248" s="93"/>
      <c r="U248" s="39"/>
      <c r="V248" s="39"/>
      <c r="W248" s="39"/>
      <c r="X248" s="39"/>
      <c r="Y248" s="39"/>
      <c r="Z248" s="39"/>
      <c r="AA248" s="39"/>
      <c r="AB248" s="39"/>
      <c r="AC248" s="39"/>
      <c r="AD248" s="39"/>
      <c r="AE248" s="39"/>
      <c r="AT248" s="16" t="s">
        <v>145</v>
      </c>
      <c r="AU248" s="16" t="s">
        <v>85</v>
      </c>
    </row>
    <row r="249" s="2" customFormat="1">
      <c r="A249" s="39"/>
      <c r="B249" s="40"/>
      <c r="C249" s="41"/>
      <c r="D249" s="245" t="s">
        <v>147</v>
      </c>
      <c r="E249" s="41"/>
      <c r="F249" s="252" t="s">
        <v>742</v>
      </c>
      <c r="G249" s="41"/>
      <c r="H249" s="41"/>
      <c r="I249" s="247"/>
      <c r="J249" s="41"/>
      <c r="K249" s="41"/>
      <c r="L249" s="42"/>
      <c r="M249" s="248"/>
      <c r="N249" s="249"/>
      <c r="O249" s="92"/>
      <c r="P249" s="92"/>
      <c r="Q249" s="92"/>
      <c r="R249" s="92"/>
      <c r="S249" s="92"/>
      <c r="T249" s="93"/>
      <c r="U249" s="39"/>
      <c r="V249" s="39"/>
      <c r="W249" s="39"/>
      <c r="X249" s="39"/>
      <c r="Y249" s="39"/>
      <c r="Z249" s="39"/>
      <c r="AA249" s="39"/>
      <c r="AB249" s="39"/>
      <c r="AC249" s="39"/>
      <c r="AD249" s="39"/>
      <c r="AE249" s="39"/>
      <c r="AT249" s="16" t="s">
        <v>147</v>
      </c>
      <c r="AU249" s="16" t="s">
        <v>85</v>
      </c>
    </row>
    <row r="250" s="2" customFormat="1" ht="24.15" customHeight="1">
      <c r="A250" s="39"/>
      <c r="B250" s="40"/>
      <c r="C250" s="232" t="s">
        <v>372</v>
      </c>
      <c r="D250" s="232" t="s">
        <v>137</v>
      </c>
      <c r="E250" s="233" t="s">
        <v>743</v>
      </c>
      <c r="F250" s="234" t="s">
        <v>744</v>
      </c>
      <c r="G250" s="235" t="s">
        <v>186</v>
      </c>
      <c r="H250" s="236">
        <v>0.55000000000000004</v>
      </c>
      <c r="I250" s="237"/>
      <c r="J250" s="238">
        <f>ROUND(I250*H250,2)</f>
        <v>0</v>
      </c>
      <c r="K250" s="239"/>
      <c r="L250" s="42"/>
      <c r="M250" s="240" t="s">
        <v>1</v>
      </c>
      <c r="N250" s="241" t="s">
        <v>42</v>
      </c>
      <c r="O250" s="92"/>
      <c r="P250" s="242">
        <f>O250*H250</f>
        <v>0</v>
      </c>
      <c r="Q250" s="242">
        <v>0</v>
      </c>
      <c r="R250" s="242">
        <f>Q250*H250</f>
        <v>0</v>
      </c>
      <c r="S250" s="242">
        <v>0</v>
      </c>
      <c r="T250" s="243">
        <f>S250*H250</f>
        <v>0</v>
      </c>
      <c r="U250" s="39"/>
      <c r="V250" s="39"/>
      <c r="W250" s="39"/>
      <c r="X250" s="39"/>
      <c r="Y250" s="39"/>
      <c r="Z250" s="39"/>
      <c r="AA250" s="39"/>
      <c r="AB250" s="39"/>
      <c r="AC250" s="39"/>
      <c r="AD250" s="39"/>
      <c r="AE250" s="39"/>
      <c r="AR250" s="244" t="s">
        <v>141</v>
      </c>
      <c r="AT250" s="244" t="s">
        <v>137</v>
      </c>
      <c r="AU250" s="244" t="s">
        <v>85</v>
      </c>
      <c r="AY250" s="16" t="s">
        <v>136</v>
      </c>
      <c r="BE250" s="144">
        <f>IF(N250="základní",J250,0)</f>
        <v>0</v>
      </c>
      <c r="BF250" s="144">
        <f>IF(N250="snížená",J250,0)</f>
        <v>0</v>
      </c>
      <c r="BG250" s="144">
        <f>IF(N250="zákl. přenesená",J250,0)</f>
        <v>0</v>
      </c>
      <c r="BH250" s="144">
        <f>IF(N250="sníž. přenesená",J250,0)</f>
        <v>0</v>
      </c>
      <c r="BI250" s="144">
        <f>IF(N250="nulová",J250,0)</f>
        <v>0</v>
      </c>
      <c r="BJ250" s="16" t="s">
        <v>85</v>
      </c>
      <c r="BK250" s="144">
        <f>ROUND(I250*H250,2)</f>
        <v>0</v>
      </c>
      <c r="BL250" s="16" t="s">
        <v>141</v>
      </c>
      <c r="BM250" s="244" t="s">
        <v>952</v>
      </c>
    </row>
    <row r="251" s="2" customFormat="1">
      <c r="A251" s="39"/>
      <c r="B251" s="40"/>
      <c r="C251" s="41"/>
      <c r="D251" s="245" t="s">
        <v>143</v>
      </c>
      <c r="E251" s="41"/>
      <c r="F251" s="246" t="s">
        <v>746</v>
      </c>
      <c r="G251" s="41"/>
      <c r="H251" s="41"/>
      <c r="I251" s="247"/>
      <c r="J251" s="41"/>
      <c r="K251" s="41"/>
      <c r="L251" s="42"/>
      <c r="M251" s="248"/>
      <c r="N251" s="249"/>
      <c r="O251" s="92"/>
      <c r="P251" s="92"/>
      <c r="Q251" s="92"/>
      <c r="R251" s="92"/>
      <c r="S251" s="92"/>
      <c r="T251" s="93"/>
      <c r="U251" s="39"/>
      <c r="V251" s="39"/>
      <c r="W251" s="39"/>
      <c r="X251" s="39"/>
      <c r="Y251" s="39"/>
      <c r="Z251" s="39"/>
      <c r="AA251" s="39"/>
      <c r="AB251" s="39"/>
      <c r="AC251" s="39"/>
      <c r="AD251" s="39"/>
      <c r="AE251" s="39"/>
      <c r="AT251" s="16" t="s">
        <v>143</v>
      </c>
      <c r="AU251" s="16" t="s">
        <v>85</v>
      </c>
    </row>
    <row r="252" s="2" customFormat="1">
      <c r="A252" s="39"/>
      <c r="B252" s="40"/>
      <c r="C252" s="41"/>
      <c r="D252" s="250" t="s">
        <v>145</v>
      </c>
      <c r="E252" s="41"/>
      <c r="F252" s="251" t="s">
        <v>747</v>
      </c>
      <c r="G252" s="41"/>
      <c r="H252" s="41"/>
      <c r="I252" s="247"/>
      <c r="J252" s="41"/>
      <c r="K252" s="41"/>
      <c r="L252" s="42"/>
      <c r="M252" s="248"/>
      <c r="N252" s="249"/>
      <c r="O252" s="92"/>
      <c r="P252" s="92"/>
      <c r="Q252" s="92"/>
      <c r="R252" s="92"/>
      <c r="S252" s="92"/>
      <c r="T252" s="93"/>
      <c r="U252" s="39"/>
      <c r="V252" s="39"/>
      <c r="W252" s="39"/>
      <c r="X252" s="39"/>
      <c r="Y252" s="39"/>
      <c r="Z252" s="39"/>
      <c r="AA252" s="39"/>
      <c r="AB252" s="39"/>
      <c r="AC252" s="39"/>
      <c r="AD252" s="39"/>
      <c r="AE252" s="39"/>
      <c r="AT252" s="16" t="s">
        <v>145</v>
      </c>
      <c r="AU252" s="16" t="s">
        <v>85</v>
      </c>
    </row>
    <row r="253" s="2" customFormat="1">
      <c r="A253" s="39"/>
      <c r="B253" s="40"/>
      <c r="C253" s="41"/>
      <c r="D253" s="245" t="s">
        <v>147</v>
      </c>
      <c r="E253" s="41"/>
      <c r="F253" s="252" t="s">
        <v>742</v>
      </c>
      <c r="G253" s="41"/>
      <c r="H253" s="41"/>
      <c r="I253" s="247"/>
      <c r="J253" s="41"/>
      <c r="K253" s="41"/>
      <c r="L253" s="42"/>
      <c r="M253" s="248"/>
      <c r="N253" s="249"/>
      <c r="O253" s="92"/>
      <c r="P253" s="92"/>
      <c r="Q253" s="92"/>
      <c r="R253" s="92"/>
      <c r="S253" s="92"/>
      <c r="T253" s="93"/>
      <c r="U253" s="39"/>
      <c r="V253" s="39"/>
      <c r="W253" s="39"/>
      <c r="X253" s="39"/>
      <c r="Y253" s="39"/>
      <c r="Z253" s="39"/>
      <c r="AA253" s="39"/>
      <c r="AB253" s="39"/>
      <c r="AC253" s="39"/>
      <c r="AD253" s="39"/>
      <c r="AE253" s="39"/>
      <c r="AT253" s="16" t="s">
        <v>147</v>
      </c>
      <c r="AU253" s="16" t="s">
        <v>85</v>
      </c>
    </row>
    <row r="254" s="13" customFormat="1">
      <c r="A254" s="13"/>
      <c r="B254" s="253"/>
      <c r="C254" s="254"/>
      <c r="D254" s="245" t="s">
        <v>219</v>
      </c>
      <c r="E254" s="255" t="s">
        <v>1</v>
      </c>
      <c r="F254" s="256" t="s">
        <v>953</v>
      </c>
      <c r="G254" s="254"/>
      <c r="H254" s="257">
        <v>0.55000000000000004</v>
      </c>
      <c r="I254" s="258"/>
      <c r="J254" s="254"/>
      <c r="K254" s="254"/>
      <c r="L254" s="259"/>
      <c r="M254" s="260"/>
      <c r="N254" s="261"/>
      <c r="O254" s="261"/>
      <c r="P254" s="261"/>
      <c r="Q254" s="261"/>
      <c r="R254" s="261"/>
      <c r="S254" s="261"/>
      <c r="T254" s="262"/>
      <c r="U254" s="13"/>
      <c r="V254" s="13"/>
      <c r="W254" s="13"/>
      <c r="X254" s="13"/>
      <c r="Y254" s="13"/>
      <c r="Z254" s="13"/>
      <c r="AA254" s="13"/>
      <c r="AB254" s="13"/>
      <c r="AC254" s="13"/>
      <c r="AD254" s="13"/>
      <c r="AE254" s="13"/>
      <c r="AT254" s="263" t="s">
        <v>219</v>
      </c>
      <c r="AU254" s="263" t="s">
        <v>85</v>
      </c>
      <c r="AV254" s="13" t="s">
        <v>87</v>
      </c>
      <c r="AW254" s="13" t="s">
        <v>32</v>
      </c>
      <c r="AX254" s="13" t="s">
        <v>85</v>
      </c>
      <c r="AY254" s="263" t="s">
        <v>136</v>
      </c>
    </row>
    <row r="255" s="12" customFormat="1" ht="25.92" customHeight="1">
      <c r="A255" s="12"/>
      <c r="B255" s="218"/>
      <c r="C255" s="219"/>
      <c r="D255" s="220" t="s">
        <v>76</v>
      </c>
      <c r="E255" s="221" t="s">
        <v>87</v>
      </c>
      <c r="F255" s="221" t="s">
        <v>954</v>
      </c>
      <c r="G255" s="219"/>
      <c r="H255" s="219"/>
      <c r="I255" s="222"/>
      <c r="J255" s="223">
        <f>BK255</f>
        <v>0</v>
      </c>
      <c r="K255" s="219"/>
      <c r="L255" s="224"/>
      <c r="M255" s="225"/>
      <c r="N255" s="226"/>
      <c r="O255" s="226"/>
      <c r="P255" s="227">
        <f>SUM(P256:P265)</f>
        <v>0</v>
      </c>
      <c r="Q255" s="226"/>
      <c r="R255" s="227">
        <f>SUM(R256:R265)</f>
        <v>465.64920799999999</v>
      </c>
      <c r="S255" s="226"/>
      <c r="T255" s="228">
        <f>SUM(T256:T265)</f>
        <v>0</v>
      </c>
      <c r="U255" s="12"/>
      <c r="V255" s="12"/>
      <c r="W255" s="12"/>
      <c r="X255" s="12"/>
      <c r="Y255" s="12"/>
      <c r="Z255" s="12"/>
      <c r="AA255" s="12"/>
      <c r="AB255" s="12"/>
      <c r="AC255" s="12"/>
      <c r="AD255" s="12"/>
      <c r="AE255" s="12"/>
      <c r="AR255" s="229" t="s">
        <v>85</v>
      </c>
      <c r="AT255" s="230" t="s">
        <v>76</v>
      </c>
      <c r="AU255" s="230" t="s">
        <v>77</v>
      </c>
      <c r="AY255" s="229" t="s">
        <v>136</v>
      </c>
      <c r="BK255" s="231">
        <f>SUM(BK256:BK265)</f>
        <v>0</v>
      </c>
    </row>
    <row r="256" s="2" customFormat="1" ht="24.15" customHeight="1">
      <c r="A256" s="39"/>
      <c r="B256" s="40"/>
      <c r="C256" s="232" t="s">
        <v>377</v>
      </c>
      <c r="D256" s="232" t="s">
        <v>137</v>
      </c>
      <c r="E256" s="233" t="s">
        <v>955</v>
      </c>
      <c r="F256" s="234" t="s">
        <v>956</v>
      </c>
      <c r="G256" s="235" t="s">
        <v>186</v>
      </c>
      <c r="H256" s="236">
        <v>242.25999999999999</v>
      </c>
      <c r="I256" s="237"/>
      <c r="J256" s="238">
        <f>ROUND(I256*H256,2)</f>
        <v>0</v>
      </c>
      <c r="K256" s="239"/>
      <c r="L256" s="42"/>
      <c r="M256" s="240" t="s">
        <v>1</v>
      </c>
      <c r="N256" s="241" t="s">
        <v>42</v>
      </c>
      <c r="O256" s="92"/>
      <c r="P256" s="242">
        <f>O256*H256</f>
        <v>0</v>
      </c>
      <c r="Q256" s="242">
        <v>1.9205000000000001</v>
      </c>
      <c r="R256" s="242">
        <f>Q256*H256</f>
        <v>465.26033000000001</v>
      </c>
      <c r="S256" s="242">
        <v>0</v>
      </c>
      <c r="T256" s="243">
        <f>S256*H256</f>
        <v>0</v>
      </c>
      <c r="U256" s="39"/>
      <c r="V256" s="39"/>
      <c r="W256" s="39"/>
      <c r="X256" s="39"/>
      <c r="Y256" s="39"/>
      <c r="Z256" s="39"/>
      <c r="AA256" s="39"/>
      <c r="AB256" s="39"/>
      <c r="AC256" s="39"/>
      <c r="AD256" s="39"/>
      <c r="AE256" s="39"/>
      <c r="AR256" s="244" t="s">
        <v>141</v>
      </c>
      <c r="AT256" s="244" t="s">
        <v>137</v>
      </c>
      <c r="AU256" s="244" t="s">
        <v>85</v>
      </c>
      <c r="AY256" s="16" t="s">
        <v>136</v>
      </c>
      <c r="BE256" s="144">
        <f>IF(N256="základní",J256,0)</f>
        <v>0</v>
      </c>
      <c r="BF256" s="144">
        <f>IF(N256="snížená",J256,0)</f>
        <v>0</v>
      </c>
      <c r="BG256" s="144">
        <f>IF(N256="zákl. přenesená",J256,0)</f>
        <v>0</v>
      </c>
      <c r="BH256" s="144">
        <f>IF(N256="sníž. přenesená",J256,0)</f>
        <v>0</v>
      </c>
      <c r="BI256" s="144">
        <f>IF(N256="nulová",J256,0)</f>
        <v>0</v>
      </c>
      <c r="BJ256" s="16" t="s">
        <v>85</v>
      </c>
      <c r="BK256" s="144">
        <f>ROUND(I256*H256,2)</f>
        <v>0</v>
      </c>
      <c r="BL256" s="16" t="s">
        <v>141</v>
      </c>
      <c r="BM256" s="244" t="s">
        <v>957</v>
      </c>
    </row>
    <row r="257" s="2" customFormat="1">
      <c r="A257" s="39"/>
      <c r="B257" s="40"/>
      <c r="C257" s="41"/>
      <c r="D257" s="245" t="s">
        <v>143</v>
      </c>
      <c r="E257" s="41"/>
      <c r="F257" s="246" t="s">
        <v>958</v>
      </c>
      <c r="G257" s="41"/>
      <c r="H257" s="41"/>
      <c r="I257" s="247"/>
      <c r="J257" s="41"/>
      <c r="K257" s="41"/>
      <c r="L257" s="42"/>
      <c r="M257" s="248"/>
      <c r="N257" s="249"/>
      <c r="O257" s="92"/>
      <c r="P257" s="92"/>
      <c r="Q257" s="92"/>
      <c r="R257" s="92"/>
      <c r="S257" s="92"/>
      <c r="T257" s="93"/>
      <c r="U257" s="39"/>
      <c r="V257" s="39"/>
      <c r="W257" s="39"/>
      <c r="X257" s="39"/>
      <c r="Y257" s="39"/>
      <c r="Z257" s="39"/>
      <c r="AA257" s="39"/>
      <c r="AB257" s="39"/>
      <c r="AC257" s="39"/>
      <c r="AD257" s="39"/>
      <c r="AE257" s="39"/>
      <c r="AT257" s="16" t="s">
        <v>143</v>
      </c>
      <c r="AU257" s="16" t="s">
        <v>85</v>
      </c>
    </row>
    <row r="258" s="2" customFormat="1">
      <c r="A258" s="39"/>
      <c r="B258" s="40"/>
      <c r="C258" s="41"/>
      <c r="D258" s="250" t="s">
        <v>145</v>
      </c>
      <c r="E258" s="41"/>
      <c r="F258" s="251" t="s">
        <v>959</v>
      </c>
      <c r="G258" s="41"/>
      <c r="H258" s="41"/>
      <c r="I258" s="247"/>
      <c r="J258" s="41"/>
      <c r="K258" s="41"/>
      <c r="L258" s="42"/>
      <c r="M258" s="248"/>
      <c r="N258" s="249"/>
      <c r="O258" s="92"/>
      <c r="P258" s="92"/>
      <c r="Q258" s="92"/>
      <c r="R258" s="92"/>
      <c r="S258" s="92"/>
      <c r="T258" s="93"/>
      <c r="U258" s="39"/>
      <c r="V258" s="39"/>
      <c r="W258" s="39"/>
      <c r="X258" s="39"/>
      <c r="Y258" s="39"/>
      <c r="Z258" s="39"/>
      <c r="AA258" s="39"/>
      <c r="AB258" s="39"/>
      <c r="AC258" s="39"/>
      <c r="AD258" s="39"/>
      <c r="AE258" s="39"/>
      <c r="AT258" s="16" t="s">
        <v>145</v>
      </c>
      <c r="AU258" s="16" t="s">
        <v>85</v>
      </c>
    </row>
    <row r="259" s="2" customFormat="1">
      <c r="A259" s="39"/>
      <c r="B259" s="40"/>
      <c r="C259" s="41"/>
      <c r="D259" s="245" t="s">
        <v>147</v>
      </c>
      <c r="E259" s="41"/>
      <c r="F259" s="252" t="s">
        <v>553</v>
      </c>
      <c r="G259" s="41"/>
      <c r="H259" s="41"/>
      <c r="I259" s="247"/>
      <c r="J259" s="41"/>
      <c r="K259" s="41"/>
      <c r="L259" s="42"/>
      <c r="M259" s="248"/>
      <c r="N259" s="249"/>
      <c r="O259" s="92"/>
      <c r="P259" s="92"/>
      <c r="Q259" s="92"/>
      <c r="R259" s="92"/>
      <c r="S259" s="92"/>
      <c r="T259" s="93"/>
      <c r="U259" s="39"/>
      <c r="V259" s="39"/>
      <c r="W259" s="39"/>
      <c r="X259" s="39"/>
      <c r="Y259" s="39"/>
      <c r="Z259" s="39"/>
      <c r="AA259" s="39"/>
      <c r="AB259" s="39"/>
      <c r="AC259" s="39"/>
      <c r="AD259" s="39"/>
      <c r="AE259" s="39"/>
      <c r="AT259" s="16" t="s">
        <v>147</v>
      </c>
      <c r="AU259" s="16" t="s">
        <v>85</v>
      </c>
    </row>
    <row r="260" s="2" customFormat="1" ht="21.75" customHeight="1">
      <c r="A260" s="39"/>
      <c r="B260" s="40"/>
      <c r="C260" s="232" t="s">
        <v>383</v>
      </c>
      <c r="D260" s="232" t="s">
        <v>137</v>
      </c>
      <c r="E260" s="233" t="s">
        <v>960</v>
      </c>
      <c r="F260" s="234" t="s">
        <v>961</v>
      </c>
      <c r="G260" s="235" t="s">
        <v>171</v>
      </c>
      <c r="H260" s="236">
        <v>1296.26</v>
      </c>
      <c r="I260" s="237"/>
      <c r="J260" s="238">
        <f>ROUND(I260*H260,2)</f>
        <v>0</v>
      </c>
      <c r="K260" s="239"/>
      <c r="L260" s="42"/>
      <c r="M260" s="240" t="s">
        <v>1</v>
      </c>
      <c r="N260" s="241" t="s">
        <v>42</v>
      </c>
      <c r="O260" s="92"/>
      <c r="P260" s="242">
        <f>O260*H260</f>
        <v>0</v>
      </c>
      <c r="Q260" s="242">
        <v>0.00010000000000000001</v>
      </c>
      <c r="R260" s="242">
        <f>Q260*H260</f>
        <v>0.12962600000000002</v>
      </c>
      <c r="S260" s="242">
        <v>0</v>
      </c>
      <c r="T260" s="243">
        <f>S260*H260</f>
        <v>0</v>
      </c>
      <c r="U260" s="39"/>
      <c r="V260" s="39"/>
      <c r="W260" s="39"/>
      <c r="X260" s="39"/>
      <c r="Y260" s="39"/>
      <c r="Z260" s="39"/>
      <c r="AA260" s="39"/>
      <c r="AB260" s="39"/>
      <c r="AC260" s="39"/>
      <c r="AD260" s="39"/>
      <c r="AE260" s="39"/>
      <c r="AR260" s="244" t="s">
        <v>141</v>
      </c>
      <c r="AT260" s="244" t="s">
        <v>137</v>
      </c>
      <c r="AU260" s="244" t="s">
        <v>85</v>
      </c>
      <c r="AY260" s="16" t="s">
        <v>136</v>
      </c>
      <c r="BE260" s="144">
        <f>IF(N260="základní",J260,0)</f>
        <v>0</v>
      </c>
      <c r="BF260" s="144">
        <f>IF(N260="snížená",J260,0)</f>
        <v>0</v>
      </c>
      <c r="BG260" s="144">
        <f>IF(N260="zákl. přenesená",J260,0)</f>
        <v>0</v>
      </c>
      <c r="BH260" s="144">
        <f>IF(N260="sníž. přenesená",J260,0)</f>
        <v>0</v>
      </c>
      <c r="BI260" s="144">
        <f>IF(N260="nulová",J260,0)</f>
        <v>0</v>
      </c>
      <c r="BJ260" s="16" t="s">
        <v>85</v>
      </c>
      <c r="BK260" s="144">
        <f>ROUND(I260*H260,2)</f>
        <v>0</v>
      </c>
      <c r="BL260" s="16" t="s">
        <v>141</v>
      </c>
      <c r="BM260" s="244" t="s">
        <v>962</v>
      </c>
    </row>
    <row r="261" s="2" customFormat="1">
      <c r="A261" s="39"/>
      <c r="B261" s="40"/>
      <c r="C261" s="41"/>
      <c r="D261" s="245" t="s">
        <v>143</v>
      </c>
      <c r="E261" s="41"/>
      <c r="F261" s="246" t="s">
        <v>963</v>
      </c>
      <c r="G261" s="41"/>
      <c r="H261" s="41"/>
      <c r="I261" s="247"/>
      <c r="J261" s="41"/>
      <c r="K261" s="41"/>
      <c r="L261" s="42"/>
      <c r="M261" s="248"/>
      <c r="N261" s="249"/>
      <c r="O261" s="92"/>
      <c r="P261" s="92"/>
      <c r="Q261" s="92"/>
      <c r="R261" s="92"/>
      <c r="S261" s="92"/>
      <c r="T261" s="93"/>
      <c r="U261" s="39"/>
      <c r="V261" s="39"/>
      <c r="W261" s="39"/>
      <c r="X261" s="39"/>
      <c r="Y261" s="39"/>
      <c r="Z261" s="39"/>
      <c r="AA261" s="39"/>
      <c r="AB261" s="39"/>
      <c r="AC261" s="39"/>
      <c r="AD261" s="39"/>
      <c r="AE261" s="39"/>
      <c r="AT261" s="16" t="s">
        <v>143</v>
      </c>
      <c r="AU261" s="16" t="s">
        <v>85</v>
      </c>
    </row>
    <row r="262" s="2" customFormat="1">
      <c r="A262" s="39"/>
      <c r="B262" s="40"/>
      <c r="C262" s="41"/>
      <c r="D262" s="250" t="s">
        <v>145</v>
      </c>
      <c r="E262" s="41"/>
      <c r="F262" s="251" t="s">
        <v>964</v>
      </c>
      <c r="G262" s="41"/>
      <c r="H262" s="41"/>
      <c r="I262" s="247"/>
      <c r="J262" s="41"/>
      <c r="K262" s="41"/>
      <c r="L262" s="42"/>
      <c r="M262" s="248"/>
      <c r="N262" s="249"/>
      <c r="O262" s="92"/>
      <c r="P262" s="92"/>
      <c r="Q262" s="92"/>
      <c r="R262" s="92"/>
      <c r="S262" s="92"/>
      <c r="T262" s="93"/>
      <c r="U262" s="39"/>
      <c r="V262" s="39"/>
      <c r="W262" s="39"/>
      <c r="X262" s="39"/>
      <c r="Y262" s="39"/>
      <c r="Z262" s="39"/>
      <c r="AA262" s="39"/>
      <c r="AB262" s="39"/>
      <c r="AC262" s="39"/>
      <c r="AD262" s="39"/>
      <c r="AE262" s="39"/>
      <c r="AT262" s="16" t="s">
        <v>145</v>
      </c>
      <c r="AU262" s="16" t="s">
        <v>85</v>
      </c>
    </row>
    <row r="263" s="2" customFormat="1">
      <c r="A263" s="39"/>
      <c r="B263" s="40"/>
      <c r="C263" s="41"/>
      <c r="D263" s="245" t="s">
        <v>147</v>
      </c>
      <c r="E263" s="41"/>
      <c r="F263" s="252" t="s">
        <v>965</v>
      </c>
      <c r="G263" s="41"/>
      <c r="H263" s="41"/>
      <c r="I263" s="247"/>
      <c r="J263" s="41"/>
      <c r="K263" s="41"/>
      <c r="L263" s="42"/>
      <c r="M263" s="248"/>
      <c r="N263" s="249"/>
      <c r="O263" s="92"/>
      <c r="P263" s="92"/>
      <c r="Q263" s="92"/>
      <c r="R263" s="92"/>
      <c r="S263" s="92"/>
      <c r="T263" s="93"/>
      <c r="U263" s="39"/>
      <c r="V263" s="39"/>
      <c r="W263" s="39"/>
      <c r="X263" s="39"/>
      <c r="Y263" s="39"/>
      <c r="Z263" s="39"/>
      <c r="AA263" s="39"/>
      <c r="AB263" s="39"/>
      <c r="AC263" s="39"/>
      <c r="AD263" s="39"/>
      <c r="AE263" s="39"/>
      <c r="AT263" s="16" t="s">
        <v>147</v>
      </c>
      <c r="AU263" s="16" t="s">
        <v>85</v>
      </c>
    </row>
    <row r="264" s="2" customFormat="1" ht="24.15" customHeight="1">
      <c r="A264" s="39"/>
      <c r="B264" s="40"/>
      <c r="C264" s="264" t="s">
        <v>391</v>
      </c>
      <c r="D264" s="264" t="s">
        <v>278</v>
      </c>
      <c r="E264" s="265" t="s">
        <v>966</v>
      </c>
      <c r="F264" s="266" t="s">
        <v>967</v>
      </c>
      <c r="G264" s="267" t="s">
        <v>171</v>
      </c>
      <c r="H264" s="268">
        <v>1296.26</v>
      </c>
      <c r="I264" s="269"/>
      <c r="J264" s="270">
        <f>ROUND(I264*H264,2)</f>
        <v>0</v>
      </c>
      <c r="K264" s="271"/>
      <c r="L264" s="272"/>
      <c r="M264" s="273" t="s">
        <v>1</v>
      </c>
      <c r="N264" s="274" t="s">
        <v>42</v>
      </c>
      <c r="O264" s="92"/>
      <c r="P264" s="242">
        <f>O264*H264</f>
        <v>0</v>
      </c>
      <c r="Q264" s="242">
        <v>0.00020000000000000001</v>
      </c>
      <c r="R264" s="242">
        <f>Q264*H264</f>
        <v>0.25925200000000004</v>
      </c>
      <c r="S264" s="242">
        <v>0</v>
      </c>
      <c r="T264" s="243">
        <f>S264*H264</f>
        <v>0</v>
      </c>
      <c r="U264" s="39"/>
      <c r="V264" s="39"/>
      <c r="W264" s="39"/>
      <c r="X264" s="39"/>
      <c r="Y264" s="39"/>
      <c r="Z264" s="39"/>
      <c r="AA264" s="39"/>
      <c r="AB264" s="39"/>
      <c r="AC264" s="39"/>
      <c r="AD264" s="39"/>
      <c r="AE264" s="39"/>
      <c r="AR264" s="244" t="s">
        <v>191</v>
      </c>
      <c r="AT264" s="244" t="s">
        <v>278</v>
      </c>
      <c r="AU264" s="244" t="s">
        <v>85</v>
      </c>
      <c r="AY264" s="16" t="s">
        <v>136</v>
      </c>
      <c r="BE264" s="144">
        <f>IF(N264="základní",J264,0)</f>
        <v>0</v>
      </c>
      <c r="BF264" s="144">
        <f>IF(N264="snížená",J264,0)</f>
        <v>0</v>
      </c>
      <c r="BG264" s="144">
        <f>IF(N264="zákl. přenesená",J264,0)</f>
        <v>0</v>
      </c>
      <c r="BH264" s="144">
        <f>IF(N264="sníž. přenesená",J264,0)</f>
        <v>0</v>
      </c>
      <c r="BI264" s="144">
        <f>IF(N264="nulová",J264,0)</f>
        <v>0</v>
      </c>
      <c r="BJ264" s="16" t="s">
        <v>85</v>
      </c>
      <c r="BK264" s="144">
        <f>ROUND(I264*H264,2)</f>
        <v>0</v>
      </c>
      <c r="BL264" s="16" t="s">
        <v>141</v>
      </c>
      <c r="BM264" s="244" t="s">
        <v>968</v>
      </c>
    </row>
    <row r="265" s="2" customFormat="1">
      <c r="A265" s="39"/>
      <c r="B265" s="40"/>
      <c r="C265" s="41"/>
      <c r="D265" s="245" t="s">
        <v>143</v>
      </c>
      <c r="E265" s="41"/>
      <c r="F265" s="246" t="s">
        <v>967</v>
      </c>
      <c r="G265" s="41"/>
      <c r="H265" s="41"/>
      <c r="I265" s="247"/>
      <c r="J265" s="41"/>
      <c r="K265" s="41"/>
      <c r="L265" s="42"/>
      <c r="M265" s="248"/>
      <c r="N265" s="249"/>
      <c r="O265" s="92"/>
      <c r="P265" s="92"/>
      <c r="Q265" s="92"/>
      <c r="R265" s="92"/>
      <c r="S265" s="92"/>
      <c r="T265" s="93"/>
      <c r="U265" s="39"/>
      <c r="V265" s="39"/>
      <c r="W265" s="39"/>
      <c r="X265" s="39"/>
      <c r="Y265" s="39"/>
      <c r="Z265" s="39"/>
      <c r="AA265" s="39"/>
      <c r="AB265" s="39"/>
      <c r="AC265" s="39"/>
      <c r="AD265" s="39"/>
      <c r="AE265" s="39"/>
      <c r="AT265" s="16" t="s">
        <v>143</v>
      </c>
      <c r="AU265" s="16" t="s">
        <v>85</v>
      </c>
    </row>
    <row r="266" s="12" customFormat="1" ht="25.92" customHeight="1">
      <c r="A266" s="12"/>
      <c r="B266" s="218"/>
      <c r="C266" s="219"/>
      <c r="D266" s="220" t="s">
        <v>76</v>
      </c>
      <c r="E266" s="221" t="s">
        <v>155</v>
      </c>
      <c r="F266" s="221" t="s">
        <v>310</v>
      </c>
      <c r="G266" s="219"/>
      <c r="H266" s="219"/>
      <c r="I266" s="222"/>
      <c r="J266" s="223">
        <f>BK266</f>
        <v>0</v>
      </c>
      <c r="K266" s="219"/>
      <c r="L266" s="224"/>
      <c r="M266" s="225"/>
      <c r="N266" s="226"/>
      <c r="O266" s="226"/>
      <c r="P266" s="227">
        <f>P267+SUM(P268:P279)</f>
        <v>0</v>
      </c>
      <c r="Q266" s="226"/>
      <c r="R266" s="227">
        <f>R267+SUM(R268:R279)</f>
        <v>87.844097180000006</v>
      </c>
      <c r="S266" s="226"/>
      <c r="T266" s="228">
        <f>T267+SUM(T268:T279)</f>
        <v>0</v>
      </c>
      <c r="U266" s="12"/>
      <c r="V266" s="12"/>
      <c r="W266" s="12"/>
      <c r="X266" s="12"/>
      <c r="Y266" s="12"/>
      <c r="Z266" s="12"/>
      <c r="AA266" s="12"/>
      <c r="AB266" s="12"/>
      <c r="AC266" s="12"/>
      <c r="AD266" s="12"/>
      <c r="AE266" s="12"/>
      <c r="AR266" s="229" t="s">
        <v>85</v>
      </c>
      <c r="AT266" s="230" t="s">
        <v>76</v>
      </c>
      <c r="AU266" s="230" t="s">
        <v>77</v>
      </c>
      <c r="AY266" s="229" t="s">
        <v>136</v>
      </c>
      <c r="BK266" s="231">
        <f>BK267+SUM(BK268:BK279)</f>
        <v>0</v>
      </c>
    </row>
    <row r="267" s="2" customFormat="1" ht="24.15" customHeight="1">
      <c r="A267" s="39"/>
      <c r="B267" s="40"/>
      <c r="C267" s="232" t="s">
        <v>398</v>
      </c>
      <c r="D267" s="232" t="s">
        <v>137</v>
      </c>
      <c r="E267" s="233" t="s">
        <v>312</v>
      </c>
      <c r="F267" s="234" t="s">
        <v>313</v>
      </c>
      <c r="G267" s="235" t="s">
        <v>186</v>
      </c>
      <c r="H267" s="236">
        <v>2.9199999999999999</v>
      </c>
      <c r="I267" s="237"/>
      <c r="J267" s="238">
        <f>ROUND(I267*H267,2)</f>
        <v>0</v>
      </c>
      <c r="K267" s="239"/>
      <c r="L267" s="42"/>
      <c r="M267" s="240" t="s">
        <v>1</v>
      </c>
      <c r="N267" s="241" t="s">
        <v>42</v>
      </c>
      <c r="O267" s="92"/>
      <c r="P267" s="242">
        <f>O267*H267</f>
        <v>0</v>
      </c>
      <c r="Q267" s="242">
        <v>2.8089400000000002</v>
      </c>
      <c r="R267" s="242">
        <f>Q267*H267</f>
        <v>8.2021048000000008</v>
      </c>
      <c r="S267" s="242">
        <v>0</v>
      </c>
      <c r="T267" s="243">
        <f>S267*H267</f>
        <v>0</v>
      </c>
      <c r="U267" s="39"/>
      <c r="V267" s="39"/>
      <c r="W267" s="39"/>
      <c r="X267" s="39"/>
      <c r="Y267" s="39"/>
      <c r="Z267" s="39"/>
      <c r="AA267" s="39"/>
      <c r="AB267" s="39"/>
      <c r="AC267" s="39"/>
      <c r="AD267" s="39"/>
      <c r="AE267" s="39"/>
      <c r="AR267" s="244" t="s">
        <v>141</v>
      </c>
      <c r="AT267" s="244" t="s">
        <v>137</v>
      </c>
      <c r="AU267" s="244" t="s">
        <v>85</v>
      </c>
      <c r="AY267" s="16" t="s">
        <v>136</v>
      </c>
      <c r="BE267" s="144">
        <f>IF(N267="základní",J267,0)</f>
        <v>0</v>
      </c>
      <c r="BF267" s="144">
        <f>IF(N267="snížená",J267,0)</f>
        <v>0</v>
      </c>
      <c r="BG267" s="144">
        <f>IF(N267="zákl. přenesená",J267,0)</f>
        <v>0</v>
      </c>
      <c r="BH267" s="144">
        <f>IF(N267="sníž. přenesená",J267,0)</f>
        <v>0</v>
      </c>
      <c r="BI267" s="144">
        <f>IF(N267="nulová",J267,0)</f>
        <v>0</v>
      </c>
      <c r="BJ267" s="16" t="s">
        <v>85</v>
      </c>
      <c r="BK267" s="144">
        <f>ROUND(I267*H267,2)</f>
        <v>0</v>
      </c>
      <c r="BL267" s="16" t="s">
        <v>141</v>
      </c>
      <c r="BM267" s="244" t="s">
        <v>969</v>
      </c>
    </row>
    <row r="268" s="2" customFormat="1">
      <c r="A268" s="39"/>
      <c r="B268" s="40"/>
      <c r="C268" s="41"/>
      <c r="D268" s="245" t="s">
        <v>143</v>
      </c>
      <c r="E268" s="41"/>
      <c r="F268" s="246" t="s">
        <v>315</v>
      </c>
      <c r="G268" s="41"/>
      <c r="H268" s="41"/>
      <c r="I268" s="247"/>
      <c r="J268" s="41"/>
      <c r="K268" s="41"/>
      <c r="L268" s="42"/>
      <c r="M268" s="248"/>
      <c r="N268" s="249"/>
      <c r="O268" s="92"/>
      <c r="P268" s="92"/>
      <c r="Q268" s="92"/>
      <c r="R268" s="92"/>
      <c r="S268" s="92"/>
      <c r="T268" s="93"/>
      <c r="U268" s="39"/>
      <c r="V268" s="39"/>
      <c r="W268" s="39"/>
      <c r="X268" s="39"/>
      <c r="Y268" s="39"/>
      <c r="Z268" s="39"/>
      <c r="AA268" s="39"/>
      <c r="AB268" s="39"/>
      <c r="AC268" s="39"/>
      <c r="AD268" s="39"/>
      <c r="AE268" s="39"/>
      <c r="AT268" s="16" t="s">
        <v>143</v>
      </c>
      <c r="AU268" s="16" t="s">
        <v>85</v>
      </c>
    </row>
    <row r="269" s="2" customFormat="1">
      <c r="A269" s="39"/>
      <c r="B269" s="40"/>
      <c r="C269" s="41"/>
      <c r="D269" s="250" t="s">
        <v>145</v>
      </c>
      <c r="E269" s="41"/>
      <c r="F269" s="251" t="s">
        <v>316</v>
      </c>
      <c r="G269" s="41"/>
      <c r="H269" s="41"/>
      <c r="I269" s="247"/>
      <c r="J269" s="41"/>
      <c r="K269" s="41"/>
      <c r="L269" s="42"/>
      <c r="M269" s="248"/>
      <c r="N269" s="249"/>
      <c r="O269" s="92"/>
      <c r="P269" s="92"/>
      <c r="Q269" s="92"/>
      <c r="R269" s="92"/>
      <c r="S269" s="92"/>
      <c r="T269" s="93"/>
      <c r="U269" s="39"/>
      <c r="V269" s="39"/>
      <c r="W269" s="39"/>
      <c r="X269" s="39"/>
      <c r="Y269" s="39"/>
      <c r="Z269" s="39"/>
      <c r="AA269" s="39"/>
      <c r="AB269" s="39"/>
      <c r="AC269" s="39"/>
      <c r="AD269" s="39"/>
      <c r="AE269" s="39"/>
      <c r="AT269" s="16" t="s">
        <v>145</v>
      </c>
      <c r="AU269" s="16" t="s">
        <v>85</v>
      </c>
    </row>
    <row r="270" s="2" customFormat="1">
      <c r="A270" s="39"/>
      <c r="B270" s="40"/>
      <c r="C270" s="41"/>
      <c r="D270" s="245" t="s">
        <v>147</v>
      </c>
      <c r="E270" s="41"/>
      <c r="F270" s="252" t="s">
        <v>317</v>
      </c>
      <c r="G270" s="41"/>
      <c r="H270" s="41"/>
      <c r="I270" s="247"/>
      <c r="J270" s="41"/>
      <c r="K270" s="41"/>
      <c r="L270" s="42"/>
      <c r="M270" s="248"/>
      <c r="N270" s="249"/>
      <c r="O270" s="92"/>
      <c r="P270" s="92"/>
      <c r="Q270" s="92"/>
      <c r="R270" s="92"/>
      <c r="S270" s="92"/>
      <c r="T270" s="93"/>
      <c r="U270" s="39"/>
      <c r="V270" s="39"/>
      <c r="W270" s="39"/>
      <c r="X270" s="39"/>
      <c r="Y270" s="39"/>
      <c r="Z270" s="39"/>
      <c r="AA270" s="39"/>
      <c r="AB270" s="39"/>
      <c r="AC270" s="39"/>
      <c r="AD270" s="39"/>
      <c r="AE270" s="39"/>
      <c r="AT270" s="16" t="s">
        <v>147</v>
      </c>
      <c r="AU270" s="16" t="s">
        <v>85</v>
      </c>
    </row>
    <row r="271" s="2" customFormat="1" ht="21.75" customHeight="1">
      <c r="A271" s="39"/>
      <c r="B271" s="40"/>
      <c r="C271" s="232" t="s">
        <v>404</v>
      </c>
      <c r="D271" s="232" t="s">
        <v>137</v>
      </c>
      <c r="E271" s="233" t="s">
        <v>319</v>
      </c>
      <c r="F271" s="234" t="s">
        <v>320</v>
      </c>
      <c r="G271" s="235" t="s">
        <v>171</v>
      </c>
      <c r="H271" s="236">
        <v>87.219999999999999</v>
      </c>
      <c r="I271" s="237"/>
      <c r="J271" s="238">
        <f>ROUND(I271*H271,2)</f>
        <v>0</v>
      </c>
      <c r="K271" s="239"/>
      <c r="L271" s="42"/>
      <c r="M271" s="240" t="s">
        <v>1</v>
      </c>
      <c r="N271" s="241" t="s">
        <v>42</v>
      </c>
      <c r="O271" s="92"/>
      <c r="P271" s="242">
        <f>O271*H271</f>
        <v>0</v>
      </c>
      <c r="Q271" s="242">
        <v>0.00726</v>
      </c>
      <c r="R271" s="242">
        <f>Q271*H271</f>
        <v>0.63321720000000004</v>
      </c>
      <c r="S271" s="242">
        <v>0</v>
      </c>
      <c r="T271" s="243">
        <f>S271*H271</f>
        <v>0</v>
      </c>
      <c r="U271" s="39"/>
      <c r="V271" s="39"/>
      <c r="W271" s="39"/>
      <c r="X271" s="39"/>
      <c r="Y271" s="39"/>
      <c r="Z271" s="39"/>
      <c r="AA271" s="39"/>
      <c r="AB271" s="39"/>
      <c r="AC271" s="39"/>
      <c r="AD271" s="39"/>
      <c r="AE271" s="39"/>
      <c r="AR271" s="244" t="s">
        <v>141</v>
      </c>
      <c r="AT271" s="244" t="s">
        <v>137</v>
      </c>
      <c r="AU271" s="244" t="s">
        <v>85</v>
      </c>
      <c r="AY271" s="16" t="s">
        <v>136</v>
      </c>
      <c r="BE271" s="144">
        <f>IF(N271="základní",J271,0)</f>
        <v>0</v>
      </c>
      <c r="BF271" s="144">
        <f>IF(N271="snížená",J271,0)</f>
        <v>0</v>
      </c>
      <c r="BG271" s="144">
        <f>IF(N271="zákl. přenesená",J271,0)</f>
        <v>0</v>
      </c>
      <c r="BH271" s="144">
        <f>IF(N271="sníž. přenesená",J271,0)</f>
        <v>0</v>
      </c>
      <c r="BI271" s="144">
        <f>IF(N271="nulová",J271,0)</f>
        <v>0</v>
      </c>
      <c r="BJ271" s="16" t="s">
        <v>85</v>
      </c>
      <c r="BK271" s="144">
        <f>ROUND(I271*H271,2)</f>
        <v>0</v>
      </c>
      <c r="BL271" s="16" t="s">
        <v>141</v>
      </c>
      <c r="BM271" s="244" t="s">
        <v>970</v>
      </c>
    </row>
    <row r="272" s="2" customFormat="1">
      <c r="A272" s="39"/>
      <c r="B272" s="40"/>
      <c r="C272" s="41"/>
      <c r="D272" s="245" t="s">
        <v>143</v>
      </c>
      <c r="E272" s="41"/>
      <c r="F272" s="246" t="s">
        <v>322</v>
      </c>
      <c r="G272" s="41"/>
      <c r="H272" s="41"/>
      <c r="I272" s="247"/>
      <c r="J272" s="41"/>
      <c r="K272" s="41"/>
      <c r="L272" s="42"/>
      <c r="M272" s="248"/>
      <c r="N272" s="249"/>
      <c r="O272" s="92"/>
      <c r="P272" s="92"/>
      <c r="Q272" s="92"/>
      <c r="R272" s="92"/>
      <c r="S272" s="92"/>
      <c r="T272" s="93"/>
      <c r="U272" s="39"/>
      <c r="V272" s="39"/>
      <c r="W272" s="39"/>
      <c r="X272" s="39"/>
      <c r="Y272" s="39"/>
      <c r="Z272" s="39"/>
      <c r="AA272" s="39"/>
      <c r="AB272" s="39"/>
      <c r="AC272" s="39"/>
      <c r="AD272" s="39"/>
      <c r="AE272" s="39"/>
      <c r="AT272" s="16" t="s">
        <v>143</v>
      </c>
      <c r="AU272" s="16" t="s">
        <v>85</v>
      </c>
    </row>
    <row r="273" s="2" customFormat="1">
      <c r="A273" s="39"/>
      <c r="B273" s="40"/>
      <c r="C273" s="41"/>
      <c r="D273" s="250" t="s">
        <v>145</v>
      </c>
      <c r="E273" s="41"/>
      <c r="F273" s="251" t="s">
        <v>323</v>
      </c>
      <c r="G273" s="41"/>
      <c r="H273" s="41"/>
      <c r="I273" s="247"/>
      <c r="J273" s="41"/>
      <c r="K273" s="41"/>
      <c r="L273" s="42"/>
      <c r="M273" s="248"/>
      <c r="N273" s="249"/>
      <c r="O273" s="92"/>
      <c r="P273" s="92"/>
      <c r="Q273" s="92"/>
      <c r="R273" s="92"/>
      <c r="S273" s="92"/>
      <c r="T273" s="93"/>
      <c r="U273" s="39"/>
      <c r="V273" s="39"/>
      <c r="W273" s="39"/>
      <c r="X273" s="39"/>
      <c r="Y273" s="39"/>
      <c r="Z273" s="39"/>
      <c r="AA273" s="39"/>
      <c r="AB273" s="39"/>
      <c r="AC273" s="39"/>
      <c r="AD273" s="39"/>
      <c r="AE273" s="39"/>
      <c r="AT273" s="16" t="s">
        <v>145</v>
      </c>
      <c r="AU273" s="16" t="s">
        <v>85</v>
      </c>
    </row>
    <row r="274" s="2" customFormat="1">
      <c r="A274" s="39"/>
      <c r="B274" s="40"/>
      <c r="C274" s="41"/>
      <c r="D274" s="245" t="s">
        <v>147</v>
      </c>
      <c r="E274" s="41"/>
      <c r="F274" s="252" t="s">
        <v>324</v>
      </c>
      <c r="G274" s="41"/>
      <c r="H274" s="41"/>
      <c r="I274" s="247"/>
      <c r="J274" s="41"/>
      <c r="K274" s="41"/>
      <c r="L274" s="42"/>
      <c r="M274" s="248"/>
      <c r="N274" s="249"/>
      <c r="O274" s="92"/>
      <c r="P274" s="92"/>
      <c r="Q274" s="92"/>
      <c r="R274" s="92"/>
      <c r="S274" s="92"/>
      <c r="T274" s="93"/>
      <c r="U274" s="39"/>
      <c r="V274" s="39"/>
      <c r="W274" s="39"/>
      <c r="X274" s="39"/>
      <c r="Y274" s="39"/>
      <c r="Z274" s="39"/>
      <c r="AA274" s="39"/>
      <c r="AB274" s="39"/>
      <c r="AC274" s="39"/>
      <c r="AD274" s="39"/>
      <c r="AE274" s="39"/>
      <c r="AT274" s="16" t="s">
        <v>147</v>
      </c>
      <c r="AU274" s="16" t="s">
        <v>85</v>
      </c>
    </row>
    <row r="275" s="2" customFormat="1" ht="21.75" customHeight="1">
      <c r="A275" s="39"/>
      <c r="B275" s="40"/>
      <c r="C275" s="232" t="s">
        <v>411</v>
      </c>
      <c r="D275" s="232" t="s">
        <v>137</v>
      </c>
      <c r="E275" s="233" t="s">
        <v>326</v>
      </c>
      <c r="F275" s="234" t="s">
        <v>327</v>
      </c>
      <c r="G275" s="235" t="s">
        <v>171</v>
      </c>
      <c r="H275" s="236">
        <v>87.219999999999999</v>
      </c>
      <c r="I275" s="237"/>
      <c r="J275" s="238">
        <f>ROUND(I275*H275,2)</f>
        <v>0</v>
      </c>
      <c r="K275" s="239"/>
      <c r="L275" s="42"/>
      <c r="M275" s="240" t="s">
        <v>1</v>
      </c>
      <c r="N275" s="241" t="s">
        <v>42</v>
      </c>
      <c r="O275" s="92"/>
      <c r="P275" s="242">
        <f>O275*H275</f>
        <v>0</v>
      </c>
      <c r="Q275" s="242">
        <v>0.00085999999999999998</v>
      </c>
      <c r="R275" s="242">
        <f>Q275*H275</f>
        <v>0.075009199999999998</v>
      </c>
      <c r="S275" s="242">
        <v>0</v>
      </c>
      <c r="T275" s="243">
        <f>S275*H275</f>
        <v>0</v>
      </c>
      <c r="U275" s="39"/>
      <c r="V275" s="39"/>
      <c r="W275" s="39"/>
      <c r="X275" s="39"/>
      <c r="Y275" s="39"/>
      <c r="Z275" s="39"/>
      <c r="AA275" s="39"/>
      <c r="AB275" s="39"/>
      <c r="AC275" s="39"/>
      <c r="AD275" s="39"/>
      <c r="AE275" s="39"/>
      <c r="AR275" s="244" t="s">
        <v>141</v>
      </c>
      <c r="AT275" s="244" t="s">
        <v>137</v>
      </c>
      <c r="AU275" s="244" t="s">
        <v>85</v>
      </c>
      <c r="AY275" s="16" t="s">
        <v>136</v>
      </c>
      <c r="BE275" s="144">
        <f>IF(N275="základní",J275,0)</f>
        <v>0</v>
      </c>
      <c r="BF275" s="144">
        <f>IF(N275="snížená",J275,0)</f>
        <v>0</v>
      </c>
      <c r="BG275" s="144">
        <f>IF(N275="zákl. přenesená",J275,0)</f>
        <v>0</v>
      </c>
      <c r="BH275" s="144">
        <f>IF(N275="sníž. přenesená",J275,0)</f>
        <v>0</v>
      </c>
      <c r="BI275" s="144">
        <f>IF(N275="nulová",J275,0)</f>
        <v>0</v>
      </c>
      <c r="BJ275" s="16" t="s">
        <v>85</v>
      </c>
      <c r="BK275" s="144">
        <f>ROUND(I275*H275,2)</f>
        <v>0</v>
      </c>
      <c r="BL275" s="16" t="s">
        <v>141</v>
      </c>
      <c r="BM275" s="244" t="s">
        <v>971</v>
      </c>
    </row>
    <row r="276" s="2" customFormat="1">
      <c r="A276" s="39"/>
      <c r="B276" s="40"/>
      <c r="C276" s="41"/>
      <c r="D276" s="245" t="s">
        <v>143</v>
      </c>
      <c r="E276" s="41"/>
      <c r="F276" s="246" t="s">
        <v>329</v>
      </c>
      <c r="G276" s="41"/>
      <c r="H276" s="41"/>
      <c r="I276" s="247"/>
      <c r="J276" s="41"/>
      <c r="K276" s="41"/>
      <c r="L276" s="42"/>
      <c r="M276" s="248"/>
      <c r="N276" s="249"/>
      <c r="O276" s="92"/>
      <c r="P276" s="92"/>
      <c r="Q276" s="92"/>
      <c r="R276" s="92"/>
      <c r="S276" s="92"/>
      <c r="T276" s="93"/>
      <c r="U276" s="39"/>
      <c r="V276" s="39"/>
      <c r="W276" s="39"/>
      <c r="X276" s="39"/>
      <c r="Y276" s="39"/>
      <c r="Z276" s="39"/>
      <c r="AA276" s="39"/>
      <c r="AB276" s="39"/>
      <c r="AC276" s="39"/>
      <c r="AD276" s="39"/>
      <c r="AE276" s="39"/>
      <c r="AT276" s="16" t="s">
        <v>143</v>
      </c>
      <c r="AU276" s="16" t="s">
        <v>85</v>
      </c>
    </row>
    <row r="277" s="2" customFormat="1">
      <c r="A277" s="39"/>
      <c r="B277" s="40"/>
      <c r="C277" s="41"/>
      <c r="D277" s="250" t="s">
        <v>145</v>
      </c>
      <c r="E277" s="41"/>
      <c r="F277" s="251" t="s">
        <v>330</v>
      </c>
      <c r="G277" s="41"/>
      <c r="H277" s="41"/>
      <c r="I277" s="247"/>
      <c r="J277" s="41"/>
      <c r="K277" s="41"/>
      <c r="L277" s="42"/>
      <c r="M277" s="248"/>
      <c r="N277" s="249"/>
      <c r="O277" s="92"/>
      <c r="P277" s="92"/>
      <c r="Q277" s="92"/>
      <c r="R277" s="92"/>
      <c r="S277" s="92"/>
      <c r="T277" s="93"/>
      <c r="U277" s="39"/>
      <c r="V277" s="39"/>
      <c r="W277" s="39"/>
      <c r="X277" s="39"/>
      <c r="Y277" s="39"/>
      <c r="Z277" s="39"/>
      <c r="AA277" s="39"/>
      <c r="AB277" s="39"/>
      <c r="AC277" s="39"/>
      <c r="AD277" s="39"/>
      <c r="AE277" s="39"/>
      <c r="AT277" s="16" t="s">
        <v>145</v>
      </c>
      <c r="AU277" s="16" t="s">
        <v>85</v>
      </c>
    </row>
    <row r="278" s="2" customFormat="1">
      <c r="A278" s="39"/>
      <c r="B278" s="40"/>
      <c r="C278" s="41"/>
      <c r="D278" s="245" t="s">
        <v>147</v>
      </c>
      <c r="E278" s="41"/>
      <c r="F278" s="252" t="s">
        <v>324</v>
      </c>
      <c r="G278" s="41"/>
      <c r="H278" s="41"/>
      <c r="I278" s="247"/>
      <c r="J278" s="41"/>
      <c r="K278" s="41"/>
      <c r="L278" s="42"/>
      <c r="M278" s="248"/>
      <c r="N278" s="249"/>
      <c r="O278" s="92"/>
      <c r="P278" s="92"/>
      <c r="Q278" s="92"/>
      <c r="R278" s="92"/>
      <c r="S278" s="92"/>
      <c r="T278" s="93"/>
      <c r="U278" s="39"/>
      <c r="V278" s="39"/>
      <c r="W278" s="39"/>
      <c r="X278" s="39"/>
      <c r="Y278" s="39"/>
      <c r="Z278" s="39"/>
      <c r="AA278" s="39"/>
      <c r="AB278" s="39"/>
      <c r="AC278" s="39"/>
      <c r="AD278" s="39"/>
      <c r="AE278" s="39"/>
      <c r="AT278" s="16" t="s">
        <v>147</v>
      </c>
      <c r="AU278" s="16" t="s">
        <v>85</v>
      </c>
    </row>
    <row r="279" s="12" customFormat="1" ht="22.8" customHeight="1">
      <c r="A279" s="12"/>
      <c r="B279" s="218"/>
      <c r="C279" s="219"/>
      <c r="D279" s="220" t="s">
        <v>76</v>
      </c>
      <c r="E279" s="286" t="s">
        <v>141</v>
      </c>
      <c r="F279" s="286" t="s">
        <v>331</v>
      </c>
      <c r="G279" s="219"/>
      <c r="H279" s="219"/>
      <c r="I279" s="222"/>
      <c r="J279" s="287">
        <f>BK279</f>
        <v>0</v>
      </c>
      <c r="K279" s="219"/>
      <c r="L279" s="224"/>
      <c r="M279" s="225"/>
      <c r="N279" s="226"/>
      <c r="O279" s="226"/>
      <c r="P279" s="227">
        <f>SUM(P280:P305)</f>
        <v>0</v>
      </c>
      <c r="Q279" s="226"/>
      <c r="R279" s="227">
        <f>SUM(R280:R305)</f>
        <v>78.933765980000004</v>
      </c>
      <c r="S279" s="226"/>
      <c r="T279" s="228">
        <f>SUM(T280:T305)</f>
        <v>0</v>
      </c>
      <c r="U279" s="12"/>
      <c r="V279" s="12"/>
      <c r="W279" s="12"/>
      <c r="X279" s="12"/>
      <c r="Y279" s="12"/>
      <c r="Z279" s="12"/>
      <c r="AA279" s="12"/>
      <c r="AB279" s="12"/>
      <c r="AC279" s="12"/>
      <c r="AD279" s="12"/>
      <c r="AE279" s="12"/>
      <c r="AR279" s="229" t="s">
        <v>85</v>
      </c>
      <c r="AT279" s="230" t="s">
        <v>76</v>
      </c>
      <c r="AU279" s="230" t="s">
        <v>85</v>
      </c>
      <c r="AY279" s="229" t="s">
        <v>136</v>
      </c>
      <c r="BK279" s="231">
        <f>SUM(BK280:BK305)</f>
        <v>0</v>
      </c>
    </row>
    <row r="280" s="2" customFormat="1" ht="16.5" customHeight="1">
      <c r="A280" s="39"/>
      <c r="B280" s="40"/>
      <c r="C280" s="232" t="s">
        <v>417</v>
      </c>
      <c r="D280" s="232" t="s">
        <v>137</v>
      </c>
      <c r="E280" s="233" t="s">
        <v>752</v>
      </c>
      <c r="F280" s="234" t="s">
        <v>753</v>
      </c>
      <c r="G280" s="235" t="s">
        <v>186</v>
      </c>
      <c r="H280" s="236">
        <v>0.39200000000000002</v>
      </c>
      <c r="I280" s="237"/>
      <c r="J280" s="238">
        <f>ROUND(I280*H280,2)</f>
        <v>0</v>
      </c>
      <c r="K280" s="239"/>
      <c r="L280" s="42"/>
      <c r="M280" s="240" t="s">
        <v>1</v>
      </c>
      <c r="N280" s="241" t="s">
        <v>42</v>
      </c>
      <c r="O280" s="92"/>
      <c r="P280" s="242">
        <f>O280*H280</f>
        <v>0</v>
      </c>
      <c r="Q280" s="242">
        <v>2.2563399999999998</v>
      </c>
      <c r="R280" s="242">
        <f>Q280*H280</f>
        <v>0.88448527999999993</v>
      </c>
      <c r="S280" s="242">
        <v>0</v>
      </c>
      <c r="T280" s="243">
        <f>S280*H280</f>
        <v>0</v>
      </c>
      <c r="U280" s="39"/>
      <c r="V280" s="39"/>
      <c r="W280" s="39"/>
      <c r="X280" s="39"/>
      <c r="Y280" s="39"/>
      <c r="Z280" s="39"/>
      <c r="AA280" s="39"/>
      <c r="AB280" s="39"/>
      <c r="AC280" s="39"/>
      <c r="AD280" s="39"/>
      <c r="AE280" s="39"/>
      <c r="AR280" s="244" t="s">
        <v>201</v>
      </c>
      <c r="AT280" s="244" t="s">
        <v>137</v>
      </c>
      <c r="AU280" s="244" t="s">
        <v>87</v>
      </c>
      <c r="AY280" s="16" t="s">
        <v>136</v>
      </c>
      <c r="BE280" s="144">
        <f>IF(N280="základní",J280,0)</f>
        <v>0</v>
      </c>
      <c r="BF280" s="144">
        <f>IF(N280="snížená",J280,0)</f>
        <v>0</v>
      </c>
      <c r="BG280" s="144">
        <f>IF(N280="zákl. přenesená",J280,0)</f>
        <v>0</v>
      </c>
      <c r="BH280" s="144">
        <f>IF(N280="sníž. přenesená",J280,0)</f>
        <v>0</v>
      </c>
      <c r="BI280" s="144">
        <f>IF(N280="nulová",J280,0)</f>
        <v>0</v>
      </c>
      <c r="BJ280" s="16" t="s">
        <v>85</v>
      </c>
      <c r="BK280" s="144">
        <f>ROUND(I280*H280,2)</f>
        <v>0</v>
      </c>
      <c r="BL280" s="16" t="s">
        <v>201</v>
      </c>
      <c r="BM280" s="244" t="s">
        <v>972</v>
      </c>
    </row>
    <row r="281" s="2" customFormat="1">
      <c r="A281" s="39"/>
      <c r="B281" s="40"/>
      <c r="C281" s="41"/>
      <c r="D281" s="245" t="s">
        <v>143</v>
      </c>
      <c r="E281" s="41"/>
      <c r="F281" s="246" t="s">
        <v>755</v>
      </c>
      <c r="G281" s="41"/>
      <c r="H281" s="41"/>
      <c r="I281" s="247"/>
      <c r="J281" s="41"/>
      <c r="K281" s="41"/>
      <c r="L281" s="42"/>
      <c r="M281" s="248"/>
      <c r="N281" s="249"/>
      <c r="O281" s="92"/>
      <c r="P281" s="92"/>
      <c r="Q281" s="92"/>
      <c r="R281" s="92"/>
      <c r="S281" s="92"/>
      <c r="T281" s="93"/>
      <c r="U281" s="39"/>
      <c r="V281" s="39"/>
      <c r="W281" s="39"/>
      <c r="X281" s="39"/>
      <c r="Y281" s="39"/>
      <c r="Z281" s="39"/>
      <c r="AA281" s="39"/>
      <c r="AB281" s="39"/>
      <c r="AC281" s="39"/>
      <c r="AD281" s="39"/>
      <c r="AE281" s="39"/>
      <c r="AT281" s="16" t="s">
        <v>143</v>
      </c>
      <c r="AU281" s="16" t="s">
        <v>87</v>
      </c>
    </row>
    <row r="282" s="2" customFormat="1">
      <c r="A282" s="39"/>
      <c r="B282" s="40"/>
      <c r="C282" s="41"/>
      <c r="D282" s="250" t="s">
        <v>145</v>
      </c>
      <c r="E282" s="41"/>
      <c r="F282" s="251" t="s">
        <v>756</v>
      </c>
      <c r="G282" s="41"/>
      <c r="H282" s="41"/>
      <c r="I282" s="247"/>
      <c r="J282" s="41"/>
      <c r="K282" s="41"/>
      <c r="L282" s="42"/>
      <c r="M282" s="248"/>
      <c r="N282" s="249"/>
      <c r="O282" s="92"/>
      <c r="P282" s="92"/>
      <c r="Q282" s="92"/>
      <c r="R282" s="92"/>
      <c r="S282" s="92"/>
      <c r="T282" s="93"/>
      <c r="U282" s="39"/>
      <c r="V282" s="39"/>
      <c r="W282" s="39"/>
      <c r="X282" s="39"/>
      <c r="Y282" s="39"/>
      <c r="Z282" s="39"/>
      <c r="AA282" s="39"/>
      <c r="AB282" s="39"/>
      <c r="AC282" s="39"/>
      <c r="AD282" s="39"/>
      <c r="AE282" s="39"/>
      <c r="AT282" s="16" t="s">
        <v>145</v>
      </c>
      <c r="AU282" s="16" t="s">
        <v>87</v>
      </c>
    </row>
    <row r="283" s="2" customFormat="1">
      <c r="A283" s="39"/>
      <c r="B283" s="40"/>
      <c r="C283" s="41"/>
      <c r="D283" s="245" t="s">
        <v>147</v>
      </c>
      <c r="E283" s="41"/>
      <c r="F283" s="252" t="s">
        <v>338</v>
      </c>
      <c r="G283" s="41"/>
      <c r="H283" s="41"/>
      <c r="I283" s="247"/>
      <c r="J283" s="41"/>
      <c r="K283" s="41"/>
      <c r="L283" s="42"/>
      <c r="M283" s="248"/>
      <c r="N283" s="249"/>
      <c r="O283" s="92"/>
      <c r="P283" s="92"/>
      <c r="Q283" s="92"/>
      <c r="R283" s="92"/>
      <c r="S283" s="92"/>
      <c r="T283" s="93"/>
      <c r="U283" s="39"/>
      <c r="V283" s="39"/>
      <c r="W283" s="39"/>
      <c r="X283" s="39"/>
      <c r="Y283" s="39"/>
      <c r="Z283" s="39"/>
      <c r="AA283" s="39"/>
      <c r="AB283" s="39"/>
      <c r="AC283" s="39"/>
      <c r="AD283" s="39"/>
      <c r="AE283" s="39"/>
      <c r="AT283" s="16" t="s">
        <v>147</v>
      </c>
      <c r="AU283" s="16" t="s">
        <v>87</v>
      </c>
    </row>
    <row r="284" s="2" customFormat="1" ht="16.5" customHeight="1">
      <c r="A284" s="39"/>
      <c r="B284" s="40"/>
      <c r="C284" s="232" t="s">
        <v>424</v>
      </c>
      <c r="D284" s="232" t="s">
        <v>137</v>
      </c>
      <c r="E284" s="233" t="s">
        <v>333</v>
      </c>
      <c r="F284" s="234" t="s">
        <v>334</v>
      </c>
      <c r="G284" s="235" t="s">
        <v>186</v>
      </c>
      <c r="H284" s="236">
        <v>8.1600000000000001</v>
      </c>
      <c r="I284" s="237"/>
      <c r="J284" s="238">
        <f>ROUND(I284*H284,2)</f>
        <v>0</v>
      </c>
      <c r="K284" s="239"/>
      <c r="L284" s="42"/>
      <c r="M284" s="240" t="s">
        <v>1</v>
      </c>
      <c r="N284" s="241" t="s">
        <v>42</v>
      </c>
      <c r="O284" s="92"/>
      <c r="P284" s="242">
        <f>O284*H284</f>
        <v>0</v>
      </c>
      <c r="Q284" s="242">
        <v>2.45329</v>
      </c>
      <c r="R284" s="242">
        <f>Q284*H284</f>
        <v>20.018846400000001</v>
      </c>
      <c r="S284" s="242">
        <v>0</v>
      </c>
      <c r="T284" s="243">
        <f>S284*H284</f>
        <v>0</v>
      </c>
      <c r="U284" s="39"/>
      <c r="V284" s="39"/>
      <c r="W284" s="39"/>
      <c r="X284" s="39"/>
      <c r="Y284" s="39"/>
      <c r="Z284" s="39"/>
      <c r="AA284" s="39"/>
      <c r="AB284" s="39"/>
      <c r="AC284" s="39"/>
      <c r="AD284" s="39"/>
      <c r="AE284" s="39"/>
      <c r="AR284" s="244" t="s">
        <v>201</v>
      </c>
      <c r="AT284" s="244" t="s">
        <v>137</v>
      </c>
      <c r="AU284" s="244" t="s">
        <v>87</v>
      </c>
      <c r="AY284" s="16" t="s">
        <v>136</v>
      </c>
      <c r="BE284" s="144">
        <f>IF(N284="základní",J284,0)</f>
        <v>0</v>
      </c>
      <c r="BF284" s="144">
        <f>IF(N284="snížená",J284,0)</f>
        <v>0</v>
      </c>
      <c r="BG284" s="144">
        <f>IF(N284="zákl. přenesená",J284,0)</f>
        <v>0</v>
      </c>
      <c r="BH284" s="144">
        <f>IF(N284="sníž. přenesená",J284,0)</f>
        <v>0</v>
      </c>
      <c r="BI284" s="144">
        <f>IF(N284="nulová",J284,0)</f>
        <v>0</v>
      </c>
      <c r="BJ284" s="16" t="s">
        <v>85</v>
      </c>
      <c r="BK284" s="144">
        <f>ROUND(I284*H284,2)</f>
        <v>0</v>
      </c>
      <c r="BL284" s="16" t="s">
        <v>201</v>
      </c>
      <c r="BM284" s="244" t="s">
        <v>973</v>
      </c>
    </row>
    <row r="285" s="2" customFormat="1">
      <c r="A285" s="39"/>
      <c r="B285" s="40"/>
      <c r="C285" s="41"/>
      <c r="D285" s="245" t="s">
        <v>143</v>
      </c>
      <c r="E285" s="41"/>
      <c r="F285" s="246" t="s">
        <v>336</v>
      </c>
      <c r="G285" s="41"/>
      <c r="H285" s="41"/>
      <c r="I285" s="247"/>
      <c r="J285" s="41"/>
      <c r="K285" s="41"/>
      <c r="L285" s="42"/>
      <c r="M285" s="248"/>
      <c r="N285" s="249"/>
      <c r="O285" s="92"/>
      <c r="P285" s="92"/>
      <c r="Q285" s="92"/>
      <c r="R285" s="92"/>
      <c r="S285" s="92"/>
      <c r="T285" s="93"/>
      <c r="U285" s="39"/>
      <c r="V285" s="39"/>
      <c r="W285" s="39"/>
      <c r="X285" s="39"/>
      <c r="Y285" s="39"/>
      <c r="Z285" s="39"/>
      <c r="AA285" s="39"/>
      <c r="AB285" s="39"/>
      <c r="AC285" s="39"/>
      <c r="AD285" s="39"/>
      <c r="AE285" s="39"/>
      <c r="AT285" s="16" t="s">
        <v>143</v>
      </c>
      <c r="AU285" s="16" t="s">
        <v>87</v>
      </c>
    </row>
    <row r="286" s="2" customFormat="1">
      <c r="A286" s="39"/>
      <c r="B286" s="40"/>
      <c r="C286" s="41"/>
      <c r="D286" s="250" t="s">
        <v>145</v>
      </c>
      <c r="E286" s="41"/>
      <c r="F286" s="251" t="s">
        <v>337</v>
      </c>
      <c r="G286" s="41"/>
      <c r="H286" s="41"/>
      <c r="I286" s="247"/>
      <c r="J286" s="41"/>
      <c r="K286" s="41"/>
      <c r="L286" s="42"/>
      <c r="M286" s="248"/>
      <c r="N286" s="249"/>
      <c r="O286" s="92"/>
      <c r="P286" s="92"/>
      <c r="Q286" s="92"/>
      <c r="R286" s="92"/>
      <c r="S286" s="92"/>
      <c r="T286" s="93"/>
      <c r="U286" s="39"/>
      <c r="V286" s="39"/>
      <c r="W286" s="39"/>
      <c r="X286" s="39"/>
      <c r="Y286" s="39"/>
      <c r="Z286" s="39"/>
      <c r="AA286" s="39"/>
      <c r="AB286" s="39"/>
      <c r="AC286" s="39"/>
      <c r="AD286" s="39"/>
      <c r="AE286" s="39"/>
      <c r="AT286" s="16" t="s">
        <v>145</v>
      </c>
      <c r="AU286" s="16" t="s">
        <v>87</v>
      </c>
    </row>
    <row r="287" s="2" customFormat="1">
      <c r="A287" s="39"/>
      <c r="B287" s="40"/>
      <c r="C287" s="41"/>
      <c r="D287" s="245" t="s">
        <v>147</v>
      </c>
      <c r="E287" s="41"/>
      <c r="F287" s="252" t="s">
        <v>338</v>
      </c>
      <c r="G287" s="41"/>
      <c r="H287" s="41"/>
      <c r="I287" s="247"/>
      <c r="J287" s="41"/>
      <c r="K287" s="41"/>
      <c r="L287" s="42"/>
      <c r="M287" s="248"/>
      <c r="N287" s="249"/>
      <c r="O287" s="92"/>
      <c r="P287" s="92"/>
      <c r="Q287" s="92"/>
      <c r="R287" s="92"/>
      <c r="S287" s="92"/>
      <c r="T287" s="93"/>
      <c r="U287" s="39"/>
      <c r="V287" s="39"/>
      <c r="W287" s="39"/>
      <c r="X287" s="39"/>
      <c r="Y287" s="39"/>
      <c r="Z287" s="39"/>
      <c r="AA287" s="39"/>
      <c r="AB287" s="39"/>
      <c r="AC287" s="39"/>
      <c r="AD287" s="39"/>
      <c r="AE287" s="39"/>
      <c r="AT287" s="16" t="s">
        <v>147</v>
      </c>
      <c r="AU287" s="16" t="s">
        <v>87</v>
      </c>
    </row>
    <row r="288" s="2" customFormat="1" ht="24.15" customHeight="1">
      <c r="A288" s="39"/>
      <c r="B288" s="40"/>
      <c r="C288" s="232" t="s">
        <v>429</v>
      </c>
      <c r="D288" s="232" t="s">
        <v>137</v>
      </c>
      <c r="E288" s="233" t="s">
        <v>340</v>
      </c>
      <c r="F288" s="234" t="s">
        <v>341</v>
      </c>
      <c r="G288" s="235" t="s">
        <v>250</v>
      </c>
      <c r="H288" s="236">
        <v>0.19</v>
      </c>
      <c r="I288" s="237"/>
      <c r="J288" s="238">
        <f>ROUND(I288*H288,2)</f>
        <v>0</v>
      </c>
      <c r="K288" s="239"/>
      <c r="L288" s="42"/>
      <c r="M288" s="240" t="s">
        <v>1</v>
      </c>
      <c r="N288" s="241" t="s">
        <v>42</v>
      </c>
      <c r="O288" s="92"/>
      <c r="P288" s="242">
        <f>O288*H288</f>
        <v>0</v>
      </c>
      <c r="Q288" s="242">
        <v>1.06277</v>
      </c>
      <c r="R288" s="242">
        <f>Q288*H288</f>
        <v>0.2019263</v>
      </c>
      <c r="S288" s="242">
        <v>0</v>
      </c>
      <c r="T288" s="243">
        <f>S288*H288</f>
        <v>0</v>
      </c>
      <c r="U288" s="39"/>
      <c r="V288" s="39"/>
      <c r="W288" s="39"/>
      <c r="X288" s="39"/>
      <c r="Y288" s="39"/>
      <c r="Z288" s="39"/>
      <c r="AA288" s="39"/>
      <c r="AB288" s="39"/>
      <c r="AC288" s="39"/>
      <c r="AD288" s="39"/>
      <c r="AE288" s="39"/>
      <c r="AR288" s="244" t="s">
        <v>201</v>
      </c>
      <c r="AT288" s="244" t="s">
        <v>137</v>
      </c>
      <c r="AU288" s="244" t="s">
        <v>87</v>
      </c>
      <c r="AY288" s="16" t="s">
        <v>136</v>
      </c>
      <c r="BE288" s="144">
        <f>IF(N288="základní",J288,0)</f>
        <v>0</v>
      </c>
      <c r="BF288" s="144">
        <f>IF(N288="snížená",J288,0)</f>
        <v>0</v>
      </c>
      <c r="BG288" s="144">
        <f>IF(N288="zákl. přenesená",J288,0)</f>
        <v>0</v>
      </c>
      <c r="BH288" s="144">
        <f>IF(N288="sníž. přenesená",J288,0)</f>
        <v>0</v>
      </c>
      <c r="BI288" s="144">
        <f>IF(N288="nulová",J288,0)</f>
        <v>0</v>
      </c>
      <c r="BJ288" s="16" t="s">
        <v>85</v>
      </c>
      <c r="BK288" s="144">
        <f>ROUND(I288*H288,2)</f>
        <v>0</v>
      </c>
      <c r="BL288" s="16" t="s">
        <v>201</v>
      </c>
      <c r="BM288" s="244" t="s">
        <v>974</v>
      </c>
    </row>
    <row r="289" s="2" customFormat="1">
      <c r="A289" s="39"/>
      <c r="B289" s="40"/>
      <c r="C289" s="41"/>
      <c r="D289" s="245" t="s">
        <v>143</v>
      </c>
      <c r="E289" s="41"/>
      <c r="F289" s="246" t="s">
        <v>343</v>
      </c>
      <c r="G289" s="41"/>
      <c r="H289" s="41"/>
      <c r="I289" s="247"/>
      <c r="J289" s="41"/>
      <c r="K289" s="41"/>
      <c r="L289" s="42"/>
      <c r="M289" s="248"/>
      <c r="N289" s="249"/>
      <c r="O289" s="92"/>
      <c r="P289" s="92"/>
      <c r="Q289" s="92"/>
      <c r="R289" s="92"/>
      <c r="S289" s="92"/>
      <c r="T289" s="93"/>
      <c r="U289" s="39"/>
      <c r="V289" s="39"/>
      <c r="W289" s="39"/>
      <c r="X289" s="39"/>
      <c r="Y289" s="39"/>
      <c r="Z289" s="39"/>
      <c r="AA289" s="39"/>
      <c r="AB289" s="39"/>
      <c r="AC289" s="39"/>
      <c r="AD289" s="39"/>
      <c r="AE289" s="39"/>
      <c r="AT289" s="16" t="s">
        <v>143</v>
      </c>
      <c r="AU289" s="16" t="s">
        <v>87</v>
      </c>
    </row>
    <row r="290" s="2" customFormat="1">
      <c r="A290" s="39"/>
      <c r="B290" s="40"/>
      <c r="C290" s="41"/>
      <c r="D290" s="250" t="s">
        <v>145</v>
      </c>
      <c r="E290" s="41"/>
      <c r="F290" s="251" t="s">
        <v>344</v>
      </c>
      <c r="G290" s="41"/>
      <c r="H290" s="41"/>
      <c r="I290" s="247"/>
      <c r="J290" s="41"/>
      <c r="K290" s="41"/>
      <c r="L290" s="42"/>
      <c r="M290" s="248"/>
      <c r="N290" s="249"/>
      <c r="O290" s="92"/>
      <c r="P290" s="92"/>
      <c r="Q290" s="92"/>
      <c r="R290" s="92"/>
      <c r="S290" s="92"/>
      <c r="T290" s="93"/>
      <c r="U290" s="39"/>
      <c r="V290" s="39"/>
      <c r="W290" s="39"/>
      <c r="X290" s="39"/>
      <c r="Y290" s="39"/>
      <c r="Z290" s="39"/>
      <c r="AA290" s="39"/>
      <c r="AB290" s="39"/>
      <c r="AC290" s="39"/>
      <c r="AD290" s="39"/>
      <c r="AE290" s="39"/>
      <c r="AT290" s="16" t="s">
        <v>145</v>
      </c>
      <c r="AU290" s="16" t="s">
        <v>87</v>
      </c>
    </row>
    <row r="291" s="2" customFormat="1">
      <c r="A291" s="39"/>
      <c r="B291" s="40"/>
      <c r="C291" s="41"/>
      <c r="D291" s="245" t="s">
        <v>147</v>
      </c>
      <c r="E291" s="41"/>
      <c r="F291" s="252" t="s">
        <v>345</v>
      </c>
      <c r="G291" s="41"/>
      <c r="H291" s="41"/>
      <c r="I291" s="247"/>
      <c r="J291" s="41"/>
      <c r="K291" s="41"/>
      <c r="L291" s="42"/>
      <c r="M291" s="248"/>
      <c r="N291" s="249"/>
      <c r="O291" s="92"/>
      <c r="P291" s="92"/>
      <c r="Q291" s="92"/>
      <c r="R291" s="92"/>
      <c r="S291" s="92"/>
      <c r="T291" s="93"/>
      <c r="U291" s="39"/>
      <c r="V291" s="39"/>
      <c r="W291" s="39"/>
      <c r="X291" s="39"/>
      <c r="Y291" s="39"/>
      <c r="Z291" s="39"/>
      <c r="AA291" s="39"/>
      <c r="AB291" s="39"/>
      <c r="AC291" s="39"/>
      <c r="AD291" s="39"/>
      <c r="AE291" s="39"/>
      <c r="AT291" s="16" t="s">
        <v>147</v>
      </c>
      <c r="AU291" s="16" t="s">
        <v>87</v>
      </c>
    </row>
    <row r="292" s="2" customFormat="1" ht="24.15" customHeight="1">
      <c r="A292" s="39"/>
      <c r="B292" s="40"/>
      <c r="C292" s="232" t="s">
        <v>434</v>
      </c>
      <c r="D292" s="232" t="s">
        <v>137</v>
      </c>
      <c r="E292" s="233" t="s">
        <v>853</v>
      </c>
      <c r="F292" s="234" t="s">
        <v>854</v>
      </c>
      <c r="G292" s="235" t="s">
        <v>171</v>
      </c>
      <c r="H292" s="236">
        <v>15.32</v>
      </c>
      <c r="I292" s="237"/>
      <c r="J292" s="238">
        <f>ROUND(I292*H292,2)</f>
        <v>0</v>
      </c>
      <c r="K292" s="239"/>
      <c r="L292" s="42"/>
      <c r="M292" s="240" t="s">
        <v>1</v>
      </c>
      <c r="N292" s="241" t="s">
        <v>42</v>
      </c>
      <c r="O292" s="92"/>
      <c r="P292" s="242">
        <f>O292*H292</f>
        <v>0</v>
      </c>
      <c r="Q292" s="242">
        <v>0.22797999999999999</v>
      </c>
      <c r="R292" s="242">
        <f>Q292*H292</f>
        <v>3.4926535999999997</v>
      </c>
      <c r="S292" s="242">
        <v>0</v>
      </c>
      <c r="T292" s="243">
        <f>S292*H292</f>
        <v>0</v>
      </c>
      <c r="U292" s="39"/>
      <c r="V292" s="39"/>
      <c r="W292" s="39"/>
      <c r="X292" s="39"/>
      <c r="Y292" s="39"/>
      <c r="Z292" s="39"/>
      <c r="AA292" s="39"/>
      <c r="AB292" s="39"/>
      <c r="AC292" s="39"/>
      <c r="AD292" s="39"/>
      <c r="AE292" s="39"/>
      <c r="AR292" s="244" t="s">
        <v>201</v>
      </c>
      <c r="AT292" s="244" t="s">
        <v>137</v>
      </c>
      <c r="AU292" s="244" t="s">
        <v>87</v>
      </c>
      <c r="AY292" s="16" t="s">
        <v>136</v>
      </c>
      <c r="BE292" s="144">
        <f>IF(N292="základní",J292,0)</f>
        <v>0</v>
      </c>
      <c r="BF292" s="144">
        <f>IF(N292="snížená",J292,0)</f>
        <v>0</v>
      </c>
      <c r="BG292" s="144">
        <f>IF(N292="zákl. přenesená",J292,0)</f>
        <v>0</v>
      </c>
      <c r="BH292" s="144">
        <f>IF(N292="sníž. přenesená",J292,0)</f>
        <v>0</v>
      </c>
      <c r="BI292" s="144">
        <f>IF(N292="nulová",J292,0)</f>
        <v>0</v>
      </c>
      <c r="BJ292" s="16" t="s">
        <v>85</v>
      </c>
      <c r="BK292" s="144">
        <f>ROUND(I292*H292,2)</f>
        <v>0</v>
      </c>
      <c r="BL292" s="16" t="s">
        <v>201</v>
      </c>
      <c r="BM292" s="244" t="s">
        <v>975</v>
      </c>
    </row>
    <row r="293" s="2" customFormat="1">
      <c r="A293" s="39"/>
      <c r="B293" s="40"/>
      <c r="C293" s="41"/>
      <c r="D293" s="245" t="s">
        <v>143</v>
      </c>
      <c r="E293" s="41"/>
      <c r="F293" s="246" t="s">
        <v>856</v>
      </c>
      <c r="G293" s="41"/>
      <c r="H293" s="41"/>
      <c r="I293" s="247"/>
      <c r="J293" s="41"/>
      <c r="K293" s="41"/>
      <c r="L293" s="42"/>
      <c r="M293" s="248"/>
      <c r="N293" s="249"/>
      <c r="O293" s="92"/>
      <c r="P293" s="92"/>
      <c r="Q293" s="92"/>
      <c r="R293" s="92"/>
      <c r="S293" s="92"/>
      <c r="T293" s="93"/>
      <c r="U293" s="39"/>
      <c r="V293" s="39"/>
      <c r="W293" s="39"/>
      <c r="X293" s="39"/>
      <c r="Y293" s="39"/>
      <c r="Z293" s="39"/>
      <c r="AA293" s="39"/>
      <c r="AB293" s="39"/>
      <c r="AC293" s="39"/>
      <c r="AD293" s="39"/>
      <c r="AE293" s="39"/>
      <c r="AT293" s="16" t="s">
        <v>143</v>
      </c>
      <c r="AU293" s="16" t="s">
        <v>87</v>
      </c>
    </row>
    <row r="294" s="2" customFormat="1">
      <c r="A294" s="39"/>
      <c r="B294" s="40"/>
      <c r="C294" s="41"/>
      <c r="D294" s="250" t="s">
        <v>145</v>
      </c>
      <c r="E294" s="41"/>
      <c r="F294" s="251" t="s">
        <v>857</v>
      </c>
      <c r="G294" s="41"/>
      <c r="H294" s="41"/>
      <c r="I294" s="247"/>
      <c r="J294" s="41"/>
      <c r="K294" s="41"/>
      <c r="L294" s="42"/>
      <c r="M294" s="248"/>
      <c r="N294" s="249"/>
      <c r="O294" s="92"/>
      <c r="P294" s="92"/>
      <c r="Q294" s="92"/>
      <c r="R294" s="92"/>
      <c r="S294" s="92"/>
      <c r="T294" s="93"/>
      <c r="U294" s="39"/>
      <c r="V294" s="39"/>
      <c r="W294" s="39"/>
      <c r="X294" s="39"/>
      <c r="Y294" s="39"/>
      <c r="Z294" s="39"/>
      <c r="AA294" s="39"/>
      <c r="AB294" s="39"/>
      <c r="AC294" s="39"/>
      <c r="AD294" s="39"/>
      <c r="AE294" s="39"/>
      <c r="AT294" s="16" t="s">
        <v>145</v>
      </c>
      <c r="AU294" s="16" t="s">
        <v>87</v>
      </c>
    </row>
    <row r="295" s="2" customFormat="1">
      <c r="A295" s="39"/>
      <c r="B295" s="40"/>
      <c r="C295" s="41"/>
      <c r="D295" s="245" t="s">
        <v>147</v>
      </c>
      <c r="E295" s="41"/>
      <c r="F295" s="252" t="s">
        <v>352</v>
      </c>
      <c r="G295" s="41"/>
      <c r="H295" s="41"/>
      <c r="I295" s="247"/>
      <c r="J295" s="41"/>
      <c r="K295" s="41"/>
      <c r="L295" s="42"/>
      <c r="M295" s="248"/>
      <c r="N295" s="249"/>
      <c r="O295" s="92"/>
      <c r="P295" s="92"/>
      <c r="Q295" s="92"/>
      <c r="R295" s="92"/>
      <c r="S295" s="92"/>
      <c r="T295" s="93"/>
      <c r="U295" s="39"/>
      <c r="V295" s="39"/>
      <c r="W295" s="39"/>
      <c r="X295" s="39"/>
      <c r="Y295" s="39"/>
      <c r="Z295" s="39"/>
      <c r="AA295" s="39"/>
      <c r="AB295" s="39"/>
      <c r="AC295" s="39"/>
      <c r="AD295" s="39"/>
      <c r="AE295" s="39"/>
      <c r="AT295" s="16" t="s">
        <v>147</v>
      </c>
      <c r="AU295" s="16" t="s">
        <v>87</v>
      </c>
    </row>
    <row r="296" s="2" customFormat="1" ht="33" customHeight="1">
      <c r="A296" s="39"/>
      <c r="B296" s="40"/>
      <c r="C296" s="232" t="s">
        <v>441</v>
      </c>
      <c r="D296" s="232" t="s">
        <v>137</v>
      </c>
      <c r="E296" s="233" t="s">
        <v>860</v>
      </c>
      <c r="F296" s="234" t="s">
        <v>861</v>
      </c>
      <c r="G296" s="235" t="s">
        <v>171</v>
      </c>
      <c r="H296" s="236">
        <v>15.32</v>
      </c>
      <c r="I296" s="237"/>
      <c r="J296" s="238">
        <f>ROUND(I296*H296,2)</f>
        <v>0</v>
      </c>
      <c r="K296" s="239"/>
      <c r="L296" s="42"/>
      <c r="M296" s="240" t="s">
        <v>1</v>
      </c>
      <c r="N296" s="241" t="s">
        <v>42</v>
      </c>
      <c r="O296" s="92"/>
      <c r="P296" s="242">
        <f>O296*H296</f>
        <v>0</v>
      </c>
      <c r="Q296" s="242">
        <v>0.40242</v>
      </c>
      <c r="R296" s="242">
        <f>Q296*H296</f>
        <v>6.1650744</v>
      </c>
      <c r="S296" s="242">
        <v>0</v>
      </c>
      <c r="T296" s="243">
        <f>S296*H296</f>
        <v>0</v>
      </c>
      <c r="U296" s="39"/>
      <c r="V296" s="39"/>
      <c r="W296" s="39"/>
      <c r="X296" s="39"/>
      <c r="Y296" s="39"/>
      <c r="Z296" s="39"/>
      <c r="AA296" s="39"/>
      <c r="AB296" s="39"/>
      <c r="AC296" s="39"/>
      <c r="AD296" s="39"/>
      <c r="AE296" s="39"/>
      <c r="AR296" s="244" t="s">
        <v>201</v>
      </c>
      <c r="AT296" s="244" t="s">
        <v>137</v>
      </c>
      <c r="AU296" s="244" t="s">
        <v>87</v>
      </c>
      <c r="AY296" s="16" t="s">
        <v>136</v>
      </c>
      <c r="BE296" s="144">
        <f>IF(N296="základní",J296,0)</f>
        <v>0</v>
      </c>
      <c r="BF296" s="144">
        <f>IF(N296="snížená",J296,0)</f>
        <v>0</v>
      </c>
      <c r="BG296" s="144">
        <f>IF(N296="zákl. přenesená",J296,0)</f>
        <v>0</v>
      </c>
      <c r="BH296" s="144">
        <f>IF(N296="sníž. přenesená",J296,0)</f>
        <v>0</v>
      </c>
      <c r="BI296" s="144">
        <f>IF(N296="nulová",J296,0)</f>
        <v>0</v>
      </c>
      <c r="BJ296" s="16" t="s">
        <v>85</v>
      </c>
      <c r="BK296" s="144">
        <f>ROUND(I296*H296,2)</f>
        <v>0</v>
      </c>
      <c r="BL296" s="16" t="s">
        <v>201</v>
      </c>
      <c r="BM296" s="244" t="s">
        <v>976</v>
      </c>
    </row>
    <row r="297" s="2" customFormat="1">
      <c r="A297" s="39"/>
      <c r="B297" s="40"/>
      <c r="C297" s="41"/>
      <c r="D297" s="245" t="s">
        <v>143</v>
      </c>
      <c r="E297" s="41"/>
      <c r="F297" s="246" t="s">
        <v>863</v>
      </c>
      <c r="G297" s="41"/>
      <c r="H297" s="41"/>
      <c r="I297" s="247"/>
      <c r="J297" s="41"/>
      <c r="K297" s="41"/>
      <c r="L297" s="42"/>
      <c r="M297" s="248"/>
      <c r="N297" s="249"/>
      <c r="O297" s="92"/>
      <c r="P297" s="92"/>
      <c r="Q297" s="92"/>
      <c r="R297" s="92"/>
      <c r="S297" s="92"/>
      <c r="T297" s="93"/>
      <c r="U297" s="39"/>
      <c r="V297" s="39"/>
      <c r="W297" s="39"/>
      <c r="X297" s="39"/>
      <c r="Y297" s="39"/>
      <c r="Z297" s="39"/>
      <c r="AA297" s="39"/>
      <c r="AB297" s="39"/>
      <c r="AC297" s="39"/>
      <c r="AD297" s="39"/>
      <c r="AE297" s="39"/>
      <c r="AT297" s="16" t="s">
        <v>143</v>
      </c>
      <c r="AU297" s="16" t="s">
        <v>87</v>
      </c>
    </row>
    <row r="298" s="2" customFormat="1">
      <c r="A298" s="39"/>
      <c r="B298" s="40"/>
      <c r="C298" s="41"/>
      <c r="D298" s="250" t="s">
        <v>145</v>
      </c>
      <c r="E298" s="41"/>
      <c r="F298" s="251" t="s">
        <v>864</v>
      </c>
      <c r="G298" s="41"/>
      <c r="H298" s="41"/>
      <c r="I298" s="247"/>
      <c r="J298" s="41"/>
      <c r="K298" s="41"/>
      <c r="L298" s="42"/>
      <c r="M298" s="248"/>
      <c r="N298" s="249"/>
      <c r="O298" s="92"/>
      <c r="P298" s="92"/>
      <c r="Q298" s="92"/>
      <c r="R298" s="92"/>
      <c r="S298" s="92"/>
      <c r="T298" s="93"/>
      <c r="U298" s="39"/>
      <c r="V298" s="39"/>
      <c r="W298" s="39"/>
      <c r="X298" s="39"/>
      <c r="Y298" s="39"/>
      <c r="Z298" s="39"/>
      <c r="AA298" s="39"/>
      <c r="AB298" s="39"/>
      <c r="AC298" s="39"/>
      <c r="AD298" s="39"/>
      <c r="AE298" s="39"/>
      <c r="AT298" s="16" t="s">
        <v>145</v>
      </c>
      <c r="AU298" s="16" t="s">
        <v>87</v>
      </c>
    </row>
    <row r="299" s="2" customFormat="1">
      <c r="A299" s="39"/>
      <c r="B299" s="40"/>
      <c r="C299" s="41"/>
      <c r="D299" s="245" t="s">
        <v>147</v>
      </c>
      <c r="E299" s="41"/>
      <c r="F299" s="252" t="s">
        <v>363</v>
      </c>
      <c r="G299" s="41"/>
      <c r="H299" s="41"/>
      <c r="I299" s="247"/>
      <c r="J299" s="41"/>
      <c r="K299" s="41"/>
      <c r="L299" s="42"/>
      <c r="M299" s="248"/>
      <c r="N299" s="249"/>
      <c r="O299" s="92"/>
      <c r="P299" s="92"/>
      <c r="Q299" s="92"/>
      <c r="R299" s="92"/>
      <c r="S299" s="92"/>
      <c r="T299" s="93"/>
      <c r="U299" s="39"/>
      <c r="V299" s="39"/>
      <c r="W299" s="39"/>
      <c r="X299" s="39"/>
      <c r="Y299" s="39"/>
      <c r="Z299" s="39"/>
      <c r="AA299" s="39"/>
      <c r="AB299" s="39"/>
      <c r="AC299" s="39"/>
      <c r="AD299" s="39"/>
      <c r="AE299" s="39"/>
      <c r="AT299" s="16" t="s">
        <v>147</v>
      </c>
      <c r="AU299" s="16" t="s">
        <v>87</v>
      </c>
    </row>
    <row r="300" s="2" customFormat="1" ht="33" customHeight="1">
      <c r="A300" s="39"/>
      <c r="B300" s="40"/>
      <c r="C300" s="232" t="s">
        <v>448</v>
      </c>
      <c r="D300" s="232" t="s">
        <v>137</v>
      </c>
      <c r="E300" s="233" t="s">
        <v>365</v>
      </c>
      <c r="F300" s="234" t="s">
        <v>366</v>
      </c>
      <c r="G300" s="235" t="s">
        <v>140</v>
      </c>
      <c r="H300" s="236">
        <v>674</v>
      </c>
      <c r="I300" s="237"/>
      <c r="J300" s="238">
        <f>ROUND(I300*H300,2)</f>
        <v>0</v>
      </c>
      <c r="K300" s="239"/>
      <c r="L300" s="42"/>
      <c r="M300" s="240" t="s">
        <v>1</v>
      </c>
      <c r="N300" s="241" t="s">
        <v>42</v>
      </c>
      <c r="O300" s="92"/>
      <c r="P300" s="242">
        <f>O300*H300</f>
        <v>0</v>
      </c>
      <c r="Q300" s="242">
        <v>0.00577</v>
      </c>
      <c r="R300" s="242">
        <f>Q300*H300</f>
        <v>3.8889800000000001</v>
      </c>
      <c r="S300" s="242">
        <v>0</v>
      </c>
      <c r="T300" s="243">
        <f>S300*H300</f>
        <v>0</v>
      </c>
      <c r="U300" s="39"/>
      <c r="V300" s="39"/>
      <c r="W300" s="39"/>
      <c r="X300" s="39"/>
      <c r="Y300" s="39"/>
      <c r="Z300" s="39"/>
      <c r="AA300" s="39"/>
      <c r="AB300" s="39"/>
      <c r="AC300" s="39"/>
      <c r="AD300" s="39"/>
      <c r="AE300" s="39"/>
      <c r="AR300" s="244" t="s">
        <v>141</v>
      </c>
      <c r="AT300" s="244" t="s">
        <v>137</v>
      </c>
      <c r="AU300" s="244" t="s">
        <v>87</v>
      </c>
      <c r="AY300" s="16" t="s">
        <v>136</v>
      </c>
      <c r="BE300" s="144">
        <f>IF(N300="základní",J300,0)</f>
        <v>0</v>
      </c>
      <c r="BF300" s="144">
        <f>IF(N300="snížená",J300,0)</f>
        <v>0</v>
      </c>
      <c r="BG300" s="144">
        <f>IF(N300="zákl. přenesená",J300,0)</f>
        <v>0</v>
      </c>
      <c r="BH300" s="144">
        <f>IF(N300="sníž. přenesená",J300,0)</f>
        <v>0</v>
      </c>
      <c r="BI300" s="144">
        <f>IF(N300="nulová",J300,0)</f>
        <v>0</v>
      </c>
      <c r="BJ300" s="16" t="s">
        <v>85</v>
      </c>
      <c r="BK300" s="144">
        <f>ROUND(I300*H300,2)</f>
        <v>0</v>
      </c>
      <c r="BL300" s="16" t="s">
        <v>141</v>
      </c>
      <c r="BM300" s="244" t="s">
        <v>977</v>
      </c>
    </row>
    <row r="301" s="2" customFormat="1">
      <c r="A301" s="39"/>
      <c r="B301" s="40"/>
      <c r="C301" s="41"/>
      <c r="D301" s="245" t="s">
        <v>143</v>
      </c>
      <c r="E301" s="41"/>
      <c r="F301" s="246" t="s">
        <v>368</v>
      </c>
      <c r="G301" s="41"/>
      <c r="H301" s="41"/>
      <c r="I301" s="247"/>
      <c r="J301" s="41"/>
      <c r="K301" s="41"/>
      <c r="L301" s="42"/>
      <c r="M301" s="248"/>
      <c r="N301" s="249"/>
      <c r="O301" s="92"/>
      <c r="P301" s="92"/>
      <c r="Q301" s="92"/>
      <c r="R301" s="92"/>
      <c r="S301" s="92"/>
      <c r="T301" s="93"/>
      <c r="U301" s="39"/>
      <c r="V301" s="39"/>
      <c r="W301" s="39"/>
      <c r="X301" s="39"/>
      <c r="Y301" s="39"/>
      <c r="Z301" s="39"/>
      <c r="AA301" s="39"/>
      <c r="AB301" s="39"/>
      <c r="AC301" s="39"/>
      <c r="AD301" s="39"/>
      <c r="AE301" s="39"/>
      <c r="AT301" s="16" t="s">
        <v>143</v>
      </c>
      <c r="AU301" s="16" t="s">
        <v>87</v>
      </c>
    </row>
    <row r="302" s="2" customFormat="1">
      <c r="A302" s="39"/>
      <c r="B302" s="40"/>
      <c r="C302" s="41"/>
      <c r="D302" s="250" t="s">
        <v>145</v>
      </c>
      <c r="E302" s="41"/>
      <c r="F302" s="251" t="s">
        <v>369</v>
      </c>
      <c r="G302" s="41"/>
      <c r="H302" s="41"/>
      <c r="I302" s="247"/>
      <c r="J302" s="41"/>
      <c r="K302" s="41"/>
      <c r="L302" s="42"/>
      <c r="M302" s="248"/>
      <c r="N302" s="249"/>
      <c r="O302" s="92"/>
      <c r="P302" s="92"/>
      <c r="Q302" s="92"/>
      <c r="R302" s="92"/>
      <c r="S302" s="92"/>
      <c r="T302" s="93"/>
      <c r="U302" s="39"/>
      <c r="V302" s="39"/>
      <c r="W302" s="39"/>
      <c r="X302" s="39"/>
      <c r="Y302" s="39"/>
      <c r="Z302" s="39"/>
      <c r="AA302" s="39"/>
      <c r="AB302" s="39"/>
      <c r="AC302" s="39"/>
      <c r="AD302" s="39"/>
      <c r="AE302" s="39"/>
      <c r="AT302" s="16" t="s">
        <v>145</v>
      </c>
      <c r="AU302" s="16" t="s">
        <v>87</v>
      </c>
    </row>
    <row r="303" s="2" customFormat="1">
      <c r="A303" s="39"/>
      <c r="B303" s="40"/>
      <c r="C303" s="41"/>
      <c r="D303" s="245" t="s">
        <v>147</v>
      </c>
      <c r="E303" s="41"/>
      <c r="F303" s="252" t="s">
        <v>370</v>
      </c>
      <c r="G303" s="41"/>
      <c r="H303" s="41"/>
      <c r="I303" s="247"/>
      <c r="J303" s="41"/>
      <c r="K303" s="41"/>
      <c r="L303" s="42"/>
      <c r="M303" s="248"/>
      <c r="N303" s="249"/>
      <c r="O303" s="92"/>
      <c r="P303" s="92"/>
      <c r="Q303" s="92"/>
      <c r="R303" s="92"/>
      <c r="S303" s="92"/>
      <c r="T303" s="93"/>
      <c r="U303" s="39"/>
      <c r="V303" s="39"/>
      <c r="W303" s="39"/>
      <c r="X303" s="39"/>
      <c r="Y303" s="39"/>
      <c r="Z303" s="39"/>
      <c r="AA303" s="39"/>
      <c r="AB303" s="39"/>
      <c r="AC303" s="39"/>
      <c r="AD303" s="39"/>
      <c r="AE303" s="39"/>
      <c r="AT303" s="16" t="s">
        <v>147</v>
      </c>
      <c r="AU303" s="16" t="s">
        <v>87</v>
      </c>
    </row>
    <row r="304" s="2" customFormat="1" ht="16.5" customHeight="1">
      <c r="A304" s="39"/>
      <c r="B304" s="40"/>
      <c r="C304" s="264" t="s">
        <v>455</v>
      </c>
      <c r="D304" s="264" t="s">
        <v>278</v>
      </c>
      <c r="E304" s="265" t="s">
        <v>978</v>
      </c>
      <c r="F304" s="266" t="s">
        <v>979</v>
      </c>
      <c r="G304" s="267" t="s">
        <v>140</v>
      </c>
      <c r="H304" s="268">
        <v>674</v>
      </c>
      <c r="I304" s="269"/>
      <c r="J304" s="270">
        <f>ROUND(I304*H304,2)</f>
        <v>0</v>
      </c>
      <c r="K304" s="271"/>
      <c r="L304" s="272"/>
      <c r="M304" s="273" t="s">
        <v>1</v>
      </c>
      <c r="N304" s="274" t="s">
        <v>42</v>
      </c>
      <c r="O304" s="92"/>
      <c r="P304" s="242">
        <f>O304*H304</f>
        <v>0</v>
      </c>
      <c r="Q304" s="242">
        <v>0.065699999999999995</v>
      </c>
      <c r="R304" s="242">
        <f>Q304*H304</f>
        <v>44.281799999999997</v>
      </c>
      <c r="S304" s="242">
        <v>0</v>
      </c>
      <c r="T304" s="243">
        <f>S304*H304</f>
        <v>0</v>
      </c>
      <c r="U304" s="39"/>
      <c r="V304" s="39"/>
      <c r="W304" s="39"/>
      <c r="X304" s="39"/>
      <c r="Y304" s="39"/>
      <c r="Z304" s="39"/>
      <c r="AA304" s="39"/>
      <c r="AB304" s="39"/>
      <c r="AC304" s="39"/>
      <c r="AD304" s="39"/>
      <c r="AE304" s="39"/>
      <c r="AR304" s="244" t="s">
        <v>191</v>
      </c>
      <c r="AT304" s="244" t="s">
        <v>278</v>
      </c>
      <c r="AU304" s="244" t="s">
        <v>87</v>
      </c>
      <c r="AY304" s="16" t="s">
        <v>136</v>
      </c>
      <c r="BE304" s="144">
        <f>IF(N304="základní",J304,0)</f>
        <v>0</v>
      </c>
      <c r="BF304" s="144">
        <f>IF(N304="snížená",J304,0)</f>
        <v>0</v>
      </c>
      <c r="BG304" s="144">
        <f>IF(N304="zákl. přenesená",J304,0)</f>
        <v>0</v>
      </c>
      <c r="BH304" s="144">
        <f>IF(N304="sníž. přenesená",J304,0)</f>
        <v>0</v>
      </c>
      <c r="BI304" s="144">
        <f>IF(N304="nulová",J304,0)</f>
        <v>0</v>
      </c>
      <c r="BJ304" s="16" t="s">
        <v>85</v>
      </c>
      <c r="BK304" s="144">
        <f>ROUND(I304*H304,2)</f>
        <v>0</v>
      </c>
      <c r="BL304" s="16" t="s">
        <v>141</v>
      </c>
      <c r="BM304" s="244" t="s">
        <v>980</v>
      </c>
    </row>
    <row r="305" s="2" customFormat="1">
      <c r="A305" s="39"/>
      <c r="B305" s="40"/>
      <c r="C305" s="41"/>
      <c r="D305" s="245" t="s">
        <v>143</v>
      </c>
      <c r="E305" s="41"/>
      <c r="F305" s="246" t="s">
        <v>979</v>
      </c>
      <c r="G305" s="41"/>
      <c r="H305" s="41"/>
      <c r="I305" s="247"/>
      <c r="J305" s="41"/>
      <c r="K305" s="41"/>
      <c r="L305" s="42"/>
      <c r="M305" s="248"/>
      <c r="N305" s="249"/>
      <c r="O305" s="92"/>
      <c r="P305" s="92"/>
      <c r="Q305" s="92"/>
      <c r="R305" s="92"/>
      <c r="S305" s="92"/>
      <c r="T305" s="93"/>
      <c r="U305" s="39"/>
      <c r="V305" s="39"/>
      <c r="W305" s="39"/>
      <c r="X305" s="39"/>
      <c r="Y305" s="39"/>
      <c r="Z305" s="39"/>
      <c r="AA305" s="39"/>
      <c r="AB305" s="39"/>
      <c r="AC305" s="39"/>
      <c r="AD305" s="39"/>
      <c r="AE305" s="39"/>
      <c r="AT305" s="16" t="s">
        <v>143</v>
      </c>
      <c r="AU305" s="16" t="s">
        <v>87</v>
      </c>
    </row>
    <row r="306" s="12" customFormat="1" ht="25.92" customHeight="1">
      <c r="A306" s="12"/>
      <c r="B306" s="218"/>
      <c r="C306" s="219"/>
      <c r="D306" s="220" t="s">
        <v>76</v>
      </c>
      <c r="E306" s="221" t="s">
        <v>168</v>
      </c>
      <c r="F306" s="221" t="s">
        <v>376</v>
      </c>
      <c r="G306" s="219"/>
      <c r="H306" s="219"/>
      <c r="I306" s="222"/>
      <c r="J306" s="223">
        <f>BK306</f>
        <v>0</v>
      </c>
      <c r="K306" s="219"/>
      <c r="L306" s="224"/>
      <c r="M306" s="225"/>
      <c r="N306" s="226"/>
      <c r="O306" s="226"/>
      <c r="P306" s="227">
        <f>SUM(P307:P366)</f>
        <v>0</v>
      </c>
      <c r="Q306" s="226"/>
      <c r="R306" s="227">
        <f>SUM(R307:R366)</f>
        <v>6955.0562261000014</v>
      </c>
      <c r="S306" s="226"/>
      <c r="T306" s="228">
        <f>SUM(T307:T366)</f>
        <v>0</v>
      </c>
      <c r="U306" s="12"/>
      <c r="V306" s="12"/>
      <c r="W306" s="12"/>
      <c r="X306" s="12"/>
      <c r="Y306" s="12"/>
      <c r="Z306" s="12"/>
      <c r="AA306" s="12"/>
      <c r="AB306" s="12"/>
      <c r="AC306" s="12"/>
      <c r="AD306" s="12"/>
      <c r="AE306" s="12"/>
      <c r="AR306" s="229" t="s">
        <v>85</v>
      </c>
      <c r="AT306" s="230" t="s">
        <v>76</v>
      </c>
      <c r="AU306" s="230" t="s">
        <v>77</v>
      </c>
      <c r="AY306" s="229" t="s">
        <v>136</v>
      </c>
      <c r="BK306" s="231">
        <f>SUM(BK307:BK366)</f>
        <v>0</v>
      </c>
    </row>
    <row r="307" s="2" customFormat="1" ht="16.5" customHeight="1">
      <c r="A307" s="39"/>
      <c r="B307" s="40"/>
      <c r="C307" s="232" t="s">
        <v>462</v>
      </c>
      <c r="D307" s="232" t="s">
        <v>137</v>
      </c>
      <c r="E307" s="233" t="s">
        <v>378</v>
      </c>
      <c r="F307" s="234" t="s">
        <v>379</v>
      </c>
      <c r="G307" s="235" t="s">
        <v>171</v>
      </c>
      <c r="H307" s="236">
        <v>6100.2600000000002</v>
      </c>
      <c r="I307" s="237"/>
      <c r="J307" s="238">
        <f>ROUND(I307*H307,2)</f>
        <v>0</v>
      </c>
      <c r="K307" s="239"/>
      <c r="L307" s="42"/>
      <c r="M307" s="240" t="s">
        <v>1</v>
      </c>
      <c r="N307" s="241" t="s">
        <v>42</v>
      </c>
      <c r="O307" s="92"/>
      <c r="P307" s="242">
        <f>O307*H307</f>
        <v>0</v>
      </c>
      <c r="Q307" s="242">
        <v>0.4153</v>
      </c>
      <c r="R307" s="242">
        <f>Q307*H307</f>
        <v>2533.4379779999999</v>
      </c>
      <c r="S307" s="242">
        <v>0</v>
      </c>
      <c r="T307" s="243">
        <f>S307*H307</f>
        <v>0</v>
      </c>
      <c r="U307" s="39"/>
      <c r="V307" s="39"/>
      <c r="W307" s="39"/>
      <c r="X307" s="39"/>
      <c r="Y307" s="39"/>
      <c r="Z307" s="39"/>
      <c r="AA307" s="39"/>
      <c r="AB307" s="39"/>
      <c r="AC307" s="39"/>
      <c r="AD307" s="39"/>
      <c r="AE307" s="39"/>
      <c r="AR307" s="244" t="s">
        <v>141</v>
      </c>
      <c r="AT307" s="244" t="s">
        <v>137</v>
      </c>
      <c r="AU307" s="244" t="s">
        <v>85</v>
      </c>
      <c r="AY307" s="16" t="s">
        <v>136</v>
      </c>
      <c r="BE307" s="144">
        <f>IF(N307="základní",J307,0)</f>
        <v>0</v>
      </c>
      <c r="BF307" s="144">
        <f>IF(N307="snížená",J307,0)</f>
        <v>0</v>
      </c>
      <c r="BG307" s="144">
        <f>IF(N307="zákl. přenesená",J307,0)</f>
        <v>0</v>
      </c>
      <c r="BH307" s="144">
        <f>IF(N307="sníž. přenesená",J307,0)</f>
        <v>0</v>
      </c>
      <c r="BI307" s="144">
        <f>IF(N307="nulová",J307,0)</f>
        <v>0</v>
      </c>
      <c r="BJ307" s="16" t="s">
        <v>85</v>
      </c>
      <c r="BK307" s="144">
        <f>ROUND(I307*H307,2)</f>
        <v>0</v>
      </c>
      <c r="BL307" s="16" t="s">
        <v>141</v>
      </c>
      <c r="BM307" s="244" t="s">
        <v>981</v>
      </c>
    </row>
    <row r="308" s="2" customFormat="1">
      <c r="A308" s="39"/>
      <c r="B308" s="40"/>
      <c r="C308" s="41"/>
      <c r="D308" s="245" t="s">
        <v>143</v>
      </c>
      <c r="E308" s="41"/>
      <c r="F308" s="246" t="s">
        <v>381</v>
      </c>
      <c r="G308" s="41"/>
      <c r="H308" s="41"/>
      <c r="I308" s="247"/>
      <c r="J308" s="41"/>
      <c r="K308" s="41"/>
      <c r="L308" s="42"/>
      <c r="M308" s="248"/>
      <c r="N308" s="249"/>
      <c r="O308" s="92"/>
      <c r="P308" s="92"/>
      <c r="Q308" s="92"/>
      <c r="R308" s="92"/>
      <c r="S308" s="92"/>
      <c r="T308" s="93"/>
      <c r="U308" s="39"/>
      <c r="V308" s="39"/>
      <c r="W308" s="39"/>
      <c r="X308" s="39"/>
      <c r="Y308" s="39"/>
      <c r="Z308" s="39"/>
      <c r="AA308" s="39"/>
      <c r="AB308" s="39"/>
      <c r="AC308" s="39"/>
      <c r="AD308" s="39"/>
      <c r="AE308" s="39"/>
      <c r="AT308" s="16" t="s">
        <v>143</v>
      </c>
      <c r="AU308" s="16" t="s">
        <v>85</v>
      </c>
    </row>
    <row r="309" s="2" customFormat="1">
      <c r="A309" s="39"/>
      <c r="B309" s="40"/>
      <c r="C309" s="41"/>
      <c r="D309" s="250" t="s">
        <v>145</v>
      </c>
      <c r="E309" s="41"/>
      <c r="F309" s="251" t="s">
        <v>382</v>
      </c>
      <c r="G309" s="41"/>
      <c r="H309" s="41"/>
      <c r="I309" s="247"/>
      <c r="J309" s="41"/>
      <c r="K309" s="41"/>
      <c r="L309" s="42"/>
      <c r="M309" s="248"/>
      <c r="N309" s="249"/>
      <c r="O309" s="92"/>
      <c r="P309" s="92"/>
      <c r="Q309" s="92"/>
      <c r="R309" s="92"/>
      <c r="S309" s="92"/>
      <c r="T309" s="93"/>
      <c r="U309" s="39"/>
      <c r="V309" s="39"/>
      <c r="W309" s="39"/>
      <c r="X309" s="39"/>
      <c r="Y309" s="39"/>
      <c r="Z309" s="39"/>
      <c r="AA309" s="39"/>
      <c r="AB309" s="39"/>
      <c r="AC309" s="39"/>
      <c r="AD309" s="39"/>
      <c r="AE309" s="39"/>
      <c r="AT309" s="16" t="s">
        <v>145</v>
      </c>
      <c r="AU309" s="16" t="s">
        <v>85</v>
      </c>
    </row>
    <row r="310" s="2" customFormat="1" ht="21.75" customHeight="1">
      <c r="A310" s="39"/>
      <c r="B310" s="40"/>
      <c r="C310" s="232" t="s">
        <v>469</v>
      </c>
      <c r="D310" s="232" t="s">
        <v>137</v>
      </c>
      <c r="E310" s="233" t="s">
        <v>384</v>
      </c>
      <c r="F310" s="234" t="s">
        <v>385</v>
      </c>
      <c r="G310" s="235" t="s">
        <v>171</v>
      </c>
      <c r="H310" s="236">
        <v>1237</v>
      </c>
      <c r="I310" s="237"/>
      <c r="J310" s="238">
        <f>ROUND(I310*H310,2)</f>
        <v>0</v>
      </c>
      <c r="K310" s="239"/>
      <c r="L310" s="42"/>
      <c r="M310" s="240" t="s">
        <v>1</v>
      </c>
      <c r="N310" s="241" t="s">
        <v>42</v>
      </c>
      <c r="O310" s="92"/>
      <c r="P310" s="242">
        <f>O310*H310</f>
        <v>0</v>
      </c>
      <c r="Q310" s="242">
        <v>0.29160000000000003</v>
      </c>
      <c r="R310" s="242">
        <f>Q310*H310</f>
        <v>360.70920000000001</v>
      </c>
      <c r="S310" s="242">
        <v>0</v>
      </c>
      <c r="T310" s="243">
        <f>S310*H310</f>
        <v>0</v>
      </c>
      <c r="U310" s="39"/>
      <c r="V310" s="39"/>
      <c r="W310" s="39"/>
      <c r="X310" s="39"/>
      <c r="Y310" s="39"/>
      <c r="Z310" s="39"/>
      <c r="AA310" s="39"/>
      <c r="AB310" s="39"/>
      <c r="AC310" s="39"/>
      <c r="AD310" s="39"/>
      <c r="AE310" s="39"/>
      <c r="AR310" s="244" t="s">
        <v>141</v>
      </c>
      <c r="AT310" s="244" t="s">
        <v>137</v>
      </c>
      <c r="AU310" s="244" t="s">
        <v>85</v>
      </c>
      <c r="AY310" s="16" t="s">
        <v>136</v>
      </c>
      <c r="BE310" s="144">
        <f>IF(N310="základní",J310,0)</f>
        <v>0</v>
      </c>
      <c r="BF310" s="144">
        <f>IF(N310="snížená",J310,0)</f>
        <v>0</v>
      </c>
      <c r="BG310" s="144">
        <f>IF(N310="zákl. přenesená",J310,0)</f>
        <v>0</v>
      </c>
      <c r="BH310" s="144">
        <f>IF(N310="sníž. přenesená",J310,0)</f>
        <v>0</v>
      </c>
      <c r="BI310" s="144">
        <f>IF(N310="nulová",J310,0)</f>
        <v>0</v>
      </c>
      <c r="BJ310" s="16" t="s">
        <v>85</v>
      </c>
      <c r="BK310" s="144">
        <f>ROUND(I310*H310,2)</f>
        <v>0</v>
      </c>
      <c r="BL310" s="16" t="s">
        <v>141</v>
      </c>
      <c r="BM310" s="244" t="s">
        <v>982</v>
      </c>
    </row>
    <row r="311" s="2" customFormat="1">
      <c r="A311" s="39"/>
      <c r="B311" s="40"/>
      <c r="C311" s="41"/>
      <c r="D311" s="245" t="s">
        <v>143</v>
      </c>
      <c r="E311" s="41"/>
      <c r="F311" s="246" t="s">
        <v>387</v>
      </c>
      <c r="G311" s="41"/>
      <c r="H311" s="41"/>
      <c r="I311" s="247"/>
      <c r="J311" s="41"/>
      <c r="K311" s="41"/>
      <c r="L311" s="42"/>
      <c r="M311" s="248"/>
      <c r="N311" s="249"/>
      <c r="O311" s="92"/>
      <c r="P311" s="92"/>
      <c r="Q311" s="92"/>
      <c r="R311" s="92"/>
      <c r="S311" s="92"/>
      <c r="T311" s="93"/>
      <c r="U311" s="39"/>
      <c r="V311" s="39"/>
      <c r="W311" s="39"/>
      <c r="X311" s="39"/>
      <c r="Y311" s="39"/>
      <c r="Z311" s="39"/>
      <c r="AA311" s="39"/>
      <c r="AB311" s="39"/>
      <c r="AC311" s="39"/>
      <c r="AD311" s="39"/>
      <c r="AE311" s="39"/>
      <c r="AT311" s="16" t="s">
        <v>143</v>
      </c>
      <c r="AU311" s="16" t="s">
        <v>85</v>
      </c>
    </row>
    <row r="312" s="2" customFormat="1">
      <c r="A312" s="39"/>
      <c r="B312" s="40"/>
      <c r="C312" s="41"/>
      <c r="D312" s="250" t="s">
        <v>145</v>
      </c>
      <c r="E312" s="41"/>
      <c r="F312" s="251" t="s">
        <v>388</v>
      </c>
      <c r="G312" s="41"/>
      <c r="H312" s="41"/>
      <c r="I312" s="247"/>
      <c r="J312" s="41"/>
      <c r="K312" s="41"/>
      <c r="L312" s="42"/>
      <c r="M312" s="248"/>
      <c r="N312" s="249"/>
      <c r="O312" s="92"/>
      <c r="P312" s="92"/>
      <c r="Q312" s="92"/>
      <c r="R312" s="92"/>
      <c r="S312" s="92"/>
      <c r="T312" s="93"/>
      <c r="U312" s="39"/>
      <c r="V312" s="39"/>
      <c r="W312" s="39"/>
      <c r="X312" s="39"/>
      <c r="Y312" s="39"/>
      <c r="Z312" s="39"/>
      <c r="AA312" s="39"/>
      <c r="AB312" s="39"/>
      <c r="AC312" s="39"/>
      <c r="AD312" s="39"/>
      <c r="AE312" s="39"/>
      <c r="AT312" s="16" t="s">
        <v>145</v>
      </c>
      <c r="AU312" s="16" t="s">
        <v>85</v>
      </c>
    </row>
    <row r="313" s="2" customFormat="1">
      <c r="A313" s="39"/>
      <c r="B313" s="40"/>
      <c r="C313" s="41"/>
      <c r="D313" s="245" t="s">
        <v>147</v>
      </c>
      <c r="E313" s="41"/>
      <c r="F313" s="252" t="s">
        <v>389</v>
      </c>
      <c r="G313" s="41"/>
      <c r="H313" s="41"/>
      <c r="I313" s="247"/>
      <c r="J313" s="41"/>
      <c r="K313" s="41"/>
      <c r="L313" s="42"/>
      <c r="M313" s="248"/>
      <c r="N313" s="249"/>
      <c r="O313" s="92"/>
      <c r="P313" s="92"/>
      <c r="Q313" s="92"/>
      <c r="R313" s="92"/>
      <c r="S313" s="92"/>
      <c r="T313" s="93"/>
      <c r="U313" s="39"/>
      <c r="V313" s="39"/>
      <c r="W313" s="39"/>
      <c r="X313" s="39"/>
      <c r="Y313" s="39"/>
      <c r="Z313" s="39"/>
      <c r="AA313" s="39"/>
      <c r="AB313" s="39"/>
      <c r="AC313" s="39"/>
      <c r="AD313" s="39"/>
      <c r="AE313" s="39"/>
      <c r="AT313" s="16" t="s">
        <v>147</v>
      </c>
      <c r="AU313" s="16" t="s">
        <v>85</v>
      </c>
    </row>
    <row r="314" s="13" customFormat="1">
      <c r="A314" s="13"/>
      <c r="B314" s="253"/>
      <c r="C314" s="254"/>
      <c r="D314" s="245" t="s">
        <v>219</v>
      </c>
      <c r="E314" s="255" t="s">
        <v>1</v>
      </c>
      <c r="F314" s="256" t="s">
        <v>983</v>
      </c>
      <c r="G314" s="254"/>
      <c r="H314" s="257">
        <v>1237</v>
      </c>
      <c r="I314" s="258"/>
      <c r="J314" s="254"/>
      <c r="K314" s="254"/>
      <c r="L314" s="259"/>
      <c r="M314" s="260"/>
      <c r="N314" s="261"/>
      <c r="O314" s="261"/>
      <c r="P314" s="261"/>
      <c r="Q314" s="261"/>
      <c r="R314" s="261"/>
      <c r="S314" s="261"/>
      <c r="T314" s="262"/>
      <c r="U314" s="13"/>
      <c r="V314" s="13"/>
      <c r="W314" s="13"/>
      <c r="X314" s="13"/>
      <c r="Y314" s="13"/>
      <c r="Z314" s="13"/>
      <c r="AA314" s="13"/>
      <c r="AB314" s="13"/>
      <c r="AC314" s="13"/>
      <c r="AD314" s="13"/>
      <c r="AE314" s="13"/>
      <c r="AT314" s="263" t="s">
        <v>219</v>
      </c>
      <c r="AU314" s="263" t="s">
        <v>85</v>
      </c>
      <c r="AV314" s="13" t="s">
        <v>87</v>
      </c>
      <c r="AW314" s="13" t="s">
        <v>32</v>
      </c>
      <c r="AX314" s="13" t="s">
        <v>85</v>
      </c>
      <c r="AY314" s="263" t="s">
        <v>136</v>
      </c>
    </row>
    <row r="315" s="2" customFormat="1" ht="33" customHeight="1">
      <c r="A315" s="39"/>
      <c r="B315" s="40"/>
      <c r="C315" s="232" t="s">
        <v>476</v>
      </c>
      <c r="D315" s="232" t="s">
        <v>137</v>
      </c>
      <c r="E315" s="233" t="s">
        <v>392</v>
      </c>
      <c r="F315" s="234" t="s">
        <v>393</v>
      </c>
      <c r="G315" s="235" t="s">
        <v>171</v>
      </c>
      <c r="H315" s="236">
        <v>5741.2200000000003</v>
      </c>
      <c r="I315" s="237"/>
      <c r="J315" s="238">
        <f>ROUND(I315*H315,2)</f>
        <v>0</v>
      </c>
      <c r="K315" s="239"/>
      <c r="L315" s="42"/>
      <c r="M315" s="240" t="s">
        <v>1</v>
      </c>
      <c r="N315" s="241" t="s">
        <v>42</v>
      </c>
      <c r="O315" s="92"/>
      <c r="P315" s="242">
        <f>O315*H315</f>
        <v>0</v>
      </c>
      <c r="Q315" s="242">
        <v>0.10373</v>
      </c>
      <c r="R315" s="242">
        <f>Q315*H315</f>
        <v>595.5367506</v>
      </c>
      <c r="S315" s="242">
        <v>0</v>
      </c>
      <c r="T315" s="243">
        <f>S315*H315</f>
        <v>0</v>
      </c>
      <c r="U315" s="39"/>
      <c r="V315" s="39"/>
      <c r="W315" s="39"/>
      <c r="X315" s="39"/>
      <c r="Y315" s="39"/>
      <c r="Z315" s="39"/>
      <c r="AA315" s="39"/>
      <c r="AB315" s="39"/>
      <c r="AC315" s="39"/>
      <c r="AD315" s="39"/>
      <c r="AE315" s="39"/>
      <c r="AR315" s="244" t="s">
        <v>141</v>
      </c>
      <c r="AT315" s="244" t="s">
        <v>137</v>
      </c>
      <c r="AU315" s="244" t="s">
        <v>85</v>
      </c>
      <c r="AY315" s="16" t="s">
        <v>136</v>
      </c>
      <c r="BE315" s="144">
        <f>IF(N315="základní",J315,0)</f>
        <v>0</v>
      </c>
      <c r="BF315" s="144">
        <f>IF(N315="snížená",J315,0)</f>
        <v>0</v>
      </c>
      <c r="BG315" s="144">
        <f>IF(N315="zákl. přenesená",J315,0)</f>
        <v>0</v>
      </c>
      <c r="BH315" s="144">
        <f>IF(N315="sníž. přenesená",J315,0)</f>
        <v>0</v>
      </c>
      <c r="BI315" s="144">
        <f>IF(N315="nulová",J315,0)</f>
        <v>0</v>
      </c>
      <c r="BJ315" s="16" t="s">
        <v>85</v>
      </c>
      <c r="BK315" s="144">
        <f>ROUND(I315*H315,2)</f>
        <v>0</v>
      </c>
      <c r="BL315" s="16" t="s">
        <v>141</v>
      </c>
      <c r="BM315" s="244" t="s">
        <v>984</v>
      </c>
    </row>
    <row r="316" s="2" customFormat="1">
      <c r="A316" s="39"/>
      <c r="B316" s="40"/>
      <c r="C316" s="41"/>
      <c r="D316" s="245" t="s">
        <v>143</v>
      </c>
      <c r="E316" s="41"/>
      <c r="F316" s="246" t="s">
        <v>395</v>
      </c>
      <c r="G316" s="41"/>
      <c r="H316" s="41"/>
      <c r="I316" s="247"/>
      <c r="J316" s="41"/>
      <c r="K316" s="41"/>
      <c r="L316" s="42"/>
      <c r="M316" s="248"/>
      <c r="N316" s="249"/>
      <c r="O316" s="92"/>
      <c r="P316" s="92"/>
      <c r="Q316" s="92"/>
      <c r="R316" s="92"/>
      <c r="S316" s="92"/>
      <c r="T316" s="93"/>
      <c r="U316" s="39"/>
      <c r="V316" s="39"/>
      <c r="W316" s="39"/>
      <c r="X316" s="39"/>
      <c r="Y316" s="39"/>
      <c r="Z316" s="39"/>
      <c r="AA316" s="39"/>
      <c r="AB316" s="39"/>
      <c r="AC316" s="39"/>
      <c r="AD316" s="39"/>
      <c r="AE316" s="39"/>
      <c r="AT316" s="16" t="s">
        <v>143</v>
      </c>
      <c r="AU316" s="16" t="s">
        <v>85</v>
      </c>
    </row>
    <row r="317" s="2" customFormat="1">
      <c r="A317" s="39"/>
      <c r="B317" s="40"/>
      <c r="C317" s="41"/>
      <c r="D317" s="250" t="s">
        <v>145</v>
      </c>
      <c r="E317" s="41"/>
      <c r="F317" s="251" t="s">
        <v>396</v>
      </c>
      <c r="G317" s="41"/>
      <c r="H317" s="41"/>
      <c r="I317" s="247"/>
      <c r="J317" s="41"/>
      <c r="K317" s="41"/>
      <c r="L317" s="42"/>
      <c r="M317" s="248"/>
      <c r="N317" s="249"/>
      <c r="O317" s="92"/>
      <c r="P317" s="92"/>
      <c r="Q317" s="92"/>
      <c r="R317" s="92"/>
      <c r="S317" s="92"/>
      <c r="T317" s="93"/>
      <c r="U317" s="39"/>
      <c r="V317" s="39"/>
      <c r="W317" s="39"/>
      <c r="X317" s="39"/>
      <c r="Y317" s="39"/>
      <c r="Z317" s="39"/>
      <c r="AA317" s="39"/>
      <c r="AB317" s="39"/>
      <c r="AC317" s="39"/>
      <c r="AD317" s="39"/>
      <c r="AE317" s="39"/>
      <c r="AT317" s="16" t="s">
        <v>145</v>
      </c>
      <c r="AU317" s="16" t="s">
        <v>85</v>
      </c>
    </row>
    <row r="318" s="2" customFormat="1">
      <c r="A318" s="39"/>
      <c r="B318" s="40"/>
      <c r="C318" s="41"/>
      <c r="D318" s="245" t="s">
        <v>147</v>
      </c>
      <c r="E318" s="41"/>
      <c r="F318" s="252" t="s">
        <v>397</v>
      </c>
      <c r="G318" s="41"/>
      <c r="H318" s="41"/>
      <c r="I318" s="247"/>
      <c r="J318" s="41"/>
      <c r="K318" s="41"/>
      <c r="L318" s="42"/>
      <c r="M318" s="248"/>
      <c r="N318" s="249"/>
      <c r="O318" s="92"/>
      <c r="P318" s="92"/>
      <c r="Q318" s="92"/>
      <c r="R318" s="92"/>
      <c r="S318" s="92"/>
      <c r="T318" s="93"/>
      <c r="U318" s="39"/>
      <c r="V318" s="39"/>
      <c r="W318" s="39"/>
      <c r="X318" s="39"/>
      <c r="Y318" s="39"/>
      <c r="Z318" s="39"/>
      <c r="AA318" s="39"/>
      <c r="AB318" s="39"/>
      <c r="AC318" s="39"/>
      <c r="AD318" s="39"/>
      <c r="AE318" s="39"/>
      <c r="AT318" s="16" t="s">
        <v>147</v>
      </c>
      <c r="AU318" s="16" t="s">
        <v>85</v>
      </c>
    </row>
    <row r="319" s="2" customFormat="1" ht="24.15" customHeight="1">
      <c r="A319" s="39"/>
      <c r="B319" s="40"/>
      <c r="C319" s="232" t="s">
        <v>483</v>
      </c>
      <c r="D319" s="232" t="s">
        <v>137</v>
      </c>
      <c r="E319" s="233" t="s">
        <v>399</v>
      </c>
      <c r="F319" s="234" t="s">
        <v>400</v>
      </c>
      <c r="G319" s="235" t="s">
        <v>171</v>
      </c>
      <c r="H319" s="236">
        <v>6089.1400000000003</v>
      </c>
      <c r="I319" s="237"/>
      <c r="J319" s="238">
        <f>ROUND(I319*H319,2)</f>
        <v>0</v>
      </c>
      <c r="K319" s="239"/>
      <c r="L319" s="42"/>
      <c r="M319" s="240" t="s">
        <v>1</v>
      </c>
      <c r="N319" s="241" t="s">
        <v>42</v>
      </c>
      <c r="O319" s="92"/>
      <c r="P319" s="242">
        <f>O319*H319</f>
        <v>0</v>
      </c>
      <c r="Q319" s="242">
        <v>0.00071000000000000002</v>
      </c>
      <c r="R319" s="242">
        <f>Q319*H319</f>
        <v>4.3232894000000002</v>
      </c>
      <c r="S319" s="242">
        <v>0</v>
      </c>
      <c r="T319" s="243">
        <f>S319*H319</f>
        <v>0</v>
      </c>
      <c r="U319" s="39"/>
      <c r="V319" s="39"/>
      <c r="W319" s="39"/>
      <c r="X319" s="39"/>
      <c r="Y319" s="39"/>
      <c r="Z319" s="39"/>
      <c r="AA319" s="39"/>
      <c r="AB319" s="39"/>
      <c r="AC319" s="39"/>
      <c r="AD319" s="39"/>
      <c r="AE319" s="39"/>
      <c r="AR319" s="244" t="s">
        <v>141</v>
      </c>
      <c r="AT319" s="244" t="s">
        <v>137</v>
      </c>
      <c r="AU319" s="244" t="s">
        <v>85</v>
      </c>
      <c r="AY319" s="16" t="s">
        <v>136</v>
      </c>
      <c r="BE319" s="144">
        <f>IF(N319="základní",J319,0)</f>
        <v>0</v>
      </c>
      <c r="BF319" s="144">
        <f>IF(N319="snížená",J319,0)</f>
        <v>0</v>
      </c>
      <c r="BG319" s="144">
        <f>IF(N319="zákl. přenesená",J319,0)</f>
        <v>0</v>
      </c>
      <c r="BH319" s="144">
        <f>IF(N319="sníž. přenesená",J319,0)</f>
        <v>0</v>
      </c>
      <c r="BI319" s="144">
        <f>IF(N319="nulová",J319,0)</f>
        <v>0</v>
      </c>
      <c r="BJ319" s="16" t="s">
        <v>85</v>
      </c>
      <c r="BK319" s="144">
        <f>ROUND(I319*H319,2)</f>
        <v>0</v>
      </c>
      <c r="BL319" s="16" t="s">
        <v>141</v>
      </c>
      <c r="BM319" s="244" t="s">
        <v>985</v>
      </c>
    </row>
    <row r="320" s="2" customFormat="1">
      <c r="A320" s="39"/>
      <c r="B320" s="40"/>
      <c r="C320" s="41"/>
      <c r="D320" s="245" t="s">
        <v>143</v>
      </c>
      <c r="E320" s="41"/>
      <c r="F320" s="246" t="s">
        <v>402</v>
      </c>
      <c r="G320" s="41"/>
      <c r="H320" s="41"/>
      <c r="I320" s="247"/>
      <c r="J320" s="41"/>
      <c r="K320" s="41"/>
      <c r="L320" s="42"/>
      <c r="M320" s="248"/>
      <c r="N320" s="249"/>
      <c r="O320" s="92"/>
      <c r="P320" s="92"/>
      <c r="Q320" s="92"/>
      <c r="R320" s="92"/>
      <c r="S320" s="92"/>
      <c r="T320" s="93"/>
      <c r="U320" s="39"/>
      <c r="V320" s="39"/>
      <c r="W320" s="39"/>
      <c r="X320" s="39"/>
      <c r="Y320" s="39"/>
      <c r="Z320" s="39"/>
      <c r="AA320" s="39"/>
      <c r="AB320" s="39"/>
      <c r="AC320" s="39"/>
      <c r="AD320" s="39"/>
      <c r="AE320" s="39"/>
      <c r="AT320" s="16" t="s">
        <v>143</v>
      </c>
      <c r="AU320" s="16" t="s">
        <v>85</v>
      </c>
    </row>
    <row r="321" s="2" customFormat="1">
      <c r="A321" s="39"/>
      <c r="B321" s="40"/>
      <c r="C321" s="41"/>
      <c r="D321" s="250" t="s">
        <v>145</v>
      </c>
      <c r="E321" s="41"/>
      <c r="F321" s="251" t="s">
        <v>403</v>
      </c>
      <c r="G321" s="41"/>
      <c r="H321" s="41"/>
      <c r="I321" s="247"/>
      <c r="J321" s="41"/>
      <c r="K321" s="41"/>
      <c r="L321" s="42"/>
      <c r="M321" s="248"/>
      <c r="N321" s="249"/>
      <c r="O321" s="92"/>
      <c r="P321" s="92"/>
      <c r="Q321" s="92"/>
      <c r="R321" s="92"/>
      <c r="S321" s="92"/>
      <c r="T321" s="93"/>
      <c r="U321" s="39"/>
      <c r="V321" s="39"/>
      <c r="W321" s="39"/>
      <c r="X321" s="39"/>
      <c r="Y321" s="39"/>
      <c r="Z321" s="39"/>
      <c r="AA321" s="39"/>
      <c r="AB321" s="39"/>
      <c r="AC321" s="39"/>
      <c r="AD321" s="39"/>
      <c r="AE321" s="39"/>
      <c r="AT321" s="16" t="s">
        <v>145</v>
      </c>
      <c r="AU321" s="16" t="s">
        <v>85</v>
      </c>
    </row>
    <row r="322" s="2" customFormat="1" ht="33" customHeight="1">
      <c r="A322" s="39"/>
      <c r="B322" s="40"/>
      <c r="C322" s="232" t="s">
        <v>489</v>
      </c>
      <c r="D322" s="232" t="s">
        <v>137</v>
      </c>
      <c r="E322" s="233" t="s">
        <v>405</v>
      </c>
      <c r="F322" s="234" t="s">
        <v>406</v>
      </c>
      <c r="G322" s="235" t="s">
        <v>171</v>
      </c>
      <c r="H322" s="236">
        <v>6089.1400000000003</v>
      </c>
      <c r="I322" s="237"/>
      <c r="J322" s="238">
        <f>ROUND(I322*H322,2)</f>
        <v>0</v>
      </c>
      <c r="K322" s="239"/>
      <c r="L322" s="42"/>
      <c r="M322" s="240" t="s">
        <v>1</v>
      </c>
      <c r="N322" s="241" t="s">
        <v>42</v>
      </c>
      <c r="O322" s="92"/>
      <c r="P322" s="242">
        <f>O322*H322</f>
        <v>0</v>
      </c>
      <c r="Q322" s="242">
        <v>0.18462999999999999</v>
      </c>
      <c r="R322" s="242">
        <f>Q322*H322</f>
        <v>1124.2379182</v>
      </c>
      <c r="S322" s="242">
        <v>0</v>
      </c>
      <c r="T322" s="243">
        <f>S322*H322</f>
        <v>0</v>
      </c>
      <c r="U322" s="39"/>
      <c r="V322" s="39"/>
      <c r="W322" s="39"/>
      <c r="X322" s="39"/>
      <c r="Y322" s="39"/>
      <c r="Z322" s="39"/>
      <c r="AA322" s="39"/>
      <c r="AB322" s="39"/>
      <c r="AC322" s="39"/>
      <c r="AD322" s="39"/>
      <c r="AE322" s="39"/>
      <c r="AR322" s="244" t="s">
        <v>201</v>
      </c>
      <c r="AT322" s="244" t="s">
        <v>137</v>
      </c>
      <c r="AU322" s="244" t="s">
        <v>85</v>
      </c>
      <c r="AY322" s="16" t="s">
        <v>136</v>
      </c>
      <c r="BE322" s="144">
        <f>IF(N322="základní",J322,0)</f>
        <v>0</v>
      </c>
      <c r="BF322" s="144">
        <f>IF(N322="snížená",J322,0)</f>
        <v>0</v>
      </c>
      <c r="BG322" s="144">
        <f>IF(N322="zákl. přenesená",J322,0)</f>
        <v>0</v>
      </c>
      <c r="BH322" s="144">
        <f>IF(N322="sníž. přenesená",J322,0)</f>
        <v>0</v>
      </c>
      <c r="BI322" s="144">
        <f>IF(N322="nulová",J322,0)</f>
        <v>0</v>
      </c>
      <c r="BJ322" s="16" t="s">
        <v>85</v>
      </c>
      <c r="BK322" s="144">
        <f>ROUND(I322*H322,2)</f>
        <v>0</v>
      </c>
      <c r="BL322" s="16" t="s">
        <v>201</v>
      </c>
      <c r="BM322" s="244" t="s">
        <v>986</v>
      </c>
    </row>
    <row r="323" s="2" customFormat="1">
      <c r="A323" s="39"/>
      <c r="B323" s="40"/>
      <c r="C323" s="41"/>
      <c r="D323" s="245" t="s">
        <v>143</v>
      </c>
      <c r="E323" s="41"/>
      <c r="F323" s="246" t="s">
        <v>408</v>
      </c>
      <c r="G323" s="41"/>
      <c r="H323" s="41"/>
      <c r="I323" s="247"/>
      <c r="J323" s="41"/>
      <c r="K323" s="41"/>
      <c r="L323" s="42"/>
      <c r="M323" s="248"/>
      <c r="N323" s="249"/>
      <c r="O323" s="92"/>
      <c r="P323" s="92"/>
      <c r="Q323" s="92"/>
      <c r="R323" s="92"/>
      <c r="S323" s="92"/>
      <c r="T323" s="93"/>
      <c r="U323" s="39"/>
      <c r="V323" s="39"/>
      <c r="W323" s="39"/>
      <c r="X323" s="39"/>
      <c r="Y323" s="39"/>
      <c r="Z323" s="39"/>
      <c r="AA323" s="39"/>
      <c r="AB323" s="39"/>
      <c r="AC323" s="39"/>
      <c r="AD323" s="39"/>
      <c r="AE323" s="39"/>
      <c r="AT323" s="16" t="s">
        <v>143</v>
      </c>
      <c r="AU323" s="16" t="s">
        <v>85</v>
      </c>
    </row>
    <row r="324" s="2" customFormat="1">
      <c r="A324" s="39"/>
      <c r="B324" s="40"/>
      <c r="C324" s="41"/>
      <c r="D324" s="250" t="s">
        <v>145</v>
      </c>
      <c r="E324" s="41"/>
      <c r="F324" s="251" t="s">
        <v>409</v>
      </c>
      <c r="G324" s="41"/>
      <c r="H324" s="41"/>
      <c r="I324" s="247"/>
      <c r="J324" s="41"/>
      <c r="K324" s="41"/>
      <c r="L324" s="42"/>
      <c r="M324" s="248"/>
      <c r="N324" s="249"/>
      <c r="O324" s="92"/>
      <c r="P324" s="92"/>
      <c r="Q324" s="92"/>
      <c r="R324" s="92"/>
      <c r="S324" s="92"/>
      <c r="T324" s="93"/>
      <c r="U324" s="39"/>
      <c r="V324" s="39"/>
      <c r="W324" s="39"/>
      <c r="X324" s="39"/>
      <c r="Y324" s="39"/>
      <c r="Z324" s="39"/>
      <c r="AA324" s="39"/>
      <c r="AB324" s="39"/>
      <c r="AC324" s="39"/>
      <c r="AD324" s="39"/>
      <c r="AE324" s="39"/>
      <c r="AT324" s="16" t="s">
        <v>145</v>
      </c>
      <c r="AU324" s="16" t="s">
        <v>85</v>
      </c>
    </row>
    <row r="325" s="2" customFormat="1">
      <c r="A325" s="39"/>
      <c r="B325" s="40"/>
      <c r="C325" s="41"/>
      <c r="D325" s="245" t="s">
        <v>147</v>
      </c>
      <c r="E325" s="41"/>
      <c r="F325" s="252" t="s">
        <v>410</v>
      </c>
      <c r="G325" s="41"/>
      <c r="H325" s="41"/>
      <c r="I325" s="247"/>
      <c r="J325" s="41"/>
      <c r="K325" s="41"/>
      <c r="L325" s="42"/>
      <c r="M325" s="248"/>
      <c r="N325" s="249"/>
      <c r="O325" s="92"/>
      <c r="P325" s="92"/>
      <c r="Q325" s="92"/>
      <c r="R325" s="92"/>
      <c r="S325" s="92"/>
      <c r="T325" s="93"/>
      <c r="U325" s="39"/>
      <c r="V325" s="39"/>
      <c r="W325" s="39"/>
      <c r="X325" s="39"/>
      <c r="Y325" s="39"/>
      <c r="Z325" s="39"/>
      <c r="AA325" s="39"/>
      <c r="AB325" s="39"/>
      <c r="AC325" s="39"/>
      <c r="AD325" s="39"/>
      <c r="AE325" s="39"/>
      <c r="AT325" s="16" t="s">
        <v>147</v>
      </c>
      <c r="AU325" s="16" t="s">
        <v>85</v>
      </c>
    </row>
    <row r="326" s="2" customFormat="1" ht="16.5" customHeight="1">
      <c r="A326" s="39"/>
      <c r="B326" s="40"/>
      <c r="C326" s="232" t="s">
        <v>493</v>
      </c>
      <c r="D326" s="232" t="s">
        <v>137</v>
      </c>
      <c r="E326" s="233" t="s">
        <v>412</v>
      </c>
      <c r="F326" s="234" t="s">
        <v>413</v>
      </c>
      <c r="G326" s="235" t="s">
        <v>171</v>
      </c>
      <c r="H326" s="236">
        <v>6100.2600000000002</v>
      </c>
      <c r="I326" s="237"/>
      <c r="J326" s="238">
        <f>ROUND(I326*H326,2)</f>
        <v>0</v>
      </c>
      <c r="K326" s="239"/>
      <c r="L326" s="42"/>
      <c r="M326" s="240" t="s">
        <v>1</v>
      </c>
      <c r="N326" s="241" t="s">
        <v>42</v>
      </c>
      <c r="O326" s="92"/>
      <c r="P326" s="242">
        <f>O326*H326</f>
        <v>0</v>
      </c>
      <c r="Q326" s="242">
        <v>0.34499999999999997</v>
      </c>
      <c r="R326" s="242">
        <f>Q326*H326</f>
        <v>2104.5897</v>
      </c>
      <c r="S326" s="242">
        <v>0</v>
      </c>
      <c r="T326" s="243">
        <f>S326*H326</f>
        <v>0</v>
      </c>
      <c r="U326" s="39"/>
      <c r="V326" s="39"/>
      <c r="W326" s="39"/>
      <c r="X326" s="39"/>
      <c r="Y326" s="39"/>
      <c r="Z326" s="39"/>
      <c r="AA326" s="39"/>
      <c r="AB326" s="39"/>
      <c r="AC326" s="39"/>
      <c r="AD326" s="39"/>
      <c r="AE326" s="39"/>
      <c r="AR326" s="244" t="s">
        <v>201</v>
      </c>
      <c r="AT326" s="244" t="s">
        <v>137</v>
      </c>
      <c r="AU326" s="244" t="s">
        <v>85</v>
      </c>
      <c r="AY326" s="16" t="s">
        <v>136</v>
      </c>
      <c r="BE326" s="144">
        <f>IF(N326="základní",J326,0)</f>
        <v>0</v>
      </c>
      <c r="BF326" s="144">
        <f>IF(N326="snížená",J326,0)</f>
        <v>0</v>
      </c>
      <c r="BG326" s="144">
        <f>IF(N326="zákl. přenesená",J326,0)</f>
        <v>0</v>
      </c>
      <c r="BH326" s="144">
        <f>IF(N326="sníž. přenesená",J326,0)</f>
        <v>0</v>
      </c>
      <c r="BI326" s="144">
        <f>IF(N326="nulová",J326,0)</f>
        <v>0</v>
      </c>
      <c r="BJ326" s="16" t="s">
        <v>85</v>
      </c>
      <c r="BK326" s="144">
        <f>ROUND(I326*H326,2)</f>
        <v>0</v>
      </c>
      <c r="BL326" s="16" t="s">
        <v>201</v>
      </c>
      <c r="BM326" s="244" t="s">
        <v>987</v>
      </c>
    </row>
    <row r="327" s="2" customFormat="1">
      <c r="A327" s="39"/>
      <c r="B327" s="40"/>
      <c r="C327" s="41"/>
      <c r="D327" s="245" t="s">
        <v>143</v>
      </c>
      <c r="E327" s="41"/>
      <c r="F327" s="246" t="s">
        <v>415</v>
      </c>
      <c r="G327" s="41"/>
      <c r="H327" s="41"/>
      <c r="I327" s="247"/>
      <c r="J327" s="41"/>
      <c r="K327" s="41"/>
      <c r="L327" s="42"/>
      <c r="M327" s="248"/>
      <c r="N327" s="249"/>
      <c r="O327" s="92"/>
      <c r="P327" s="92"/>
      <c r="Q327" s="92"/>
      <c r="R327" s="92"/>
      <c r="S327" s="92"/>
      <c r="T327" s="93"/>
      <c r="U327" s="39"/>
      <c r="V327" s="39"/>
      <c r="W327" s="39"/>
      <c r="X327" s="39"/>
      <c r="Y327" s="39"/>
      <c r="Z327" s="39"/>
      <c r="AA327" s="39"/>
      <c r="AB327" s="39"/>
      <c r="AC327" s="39"/>
      <c r="AD327" s="39"/>
      <c r="AE327" s="39"/>
      <c r="AT327" s="16" t="s">
        <v>143</v>
      </c>
      <c r="AU327" s="16" t="s">
        <v>85</v>
      </c>
    </row>
    <row r="328" s="2" customFormat="1">
      <c r="A328" s="39"/>
      <c r="B328" s="40"/>
      <c r="C328" s="41"/>
      <c r="D328" s="250" t="s">
        <v>145</v>
      </c>
      <c r="E328" s="41"/>
      <c r="F328" s="251" t="s">
        <v>416</v>
      </c>
      <c r="G328" s="41"/>
      <c r="H328" s="41"/>
      <c r="I328" s="247"/>
      <c r="J328" s="41"/>
      <c r="K328" s="41"/>
      <c r="L328" s="42"/>
      <c r="M328" s="248"/>
      <c r="N328" s="249"/>
      <c r="O328" s="92"/>
      <c r="P328" s="92"/>
      <c r="Q328" s="92"/>
      <c r="R328" s="92"/>
      <c r="S328" s="92"/>
      <c r="T328" s="93"/>
      <c r="U328" s="39"/>
      <c r="V328" s="39"/>
      <c r="W328" s="39"/>
      <c r="X328" s="39"/>
      <c r="Y328" s="39"/>
      <c r="Z328" s="39"/>
      <c r="AA328" s="39"/>
      <c r="AB328" s="39"/>
      <c r="AC328" s="39"/>
      <c r="AD328" s="39"/>
      <c r="AE328" s="39"/>
      <c r="AT328" s="16" t="s">
        <v>145</v>
      </c>
      <c r="AU328" s="16" t="s">
        <v>85</v>
      </c>
    </row>
    <row r="329" s="2" customFormat="1" ht="37.8" customHeight="1">
      <c r="A329" s="39"/>
      <c r="B329" s="40"/>
      <c r="C329" s="232" t="s">
        <v>497</v>
      </c>
      <c r="D329" s="232" t="s">
        <v>137</v>
      </c>
      <c r="E329" s="233" t="s">
        <v>418</v>
      </c>
      <c r="F329" s="234" t="s">
        <v>419</v>
      </c>
      <c r="G329" s="235" t="s">
        <v>171</v>
      </c>
      <c r="H329" s="236">
        <v>6100.2600000000002</v>
      </c>
      <c r="I329" s="237"/>
      <c r="J329" s="238">
        <f>ROUND(I329*H329,2)</f>
        <v>0</v>
      </c>
      <c r="K329" s="239"/>
      <c r="L329" s="42"/>
      <c r="M329" s="240" t="s">
        <v>1</v>
      </c>
      <c r="N329" s="241" t="s">
        <v>42</v>
      </c>
      <c r="O329" s="92"/>
      <c r="P329" s="242">
        <f>O329*H329</f>
        <v>0</v>
      </c>
      <c r="Q329" s="242">
        <v>0</v>
      </c>
      <c r="R329" s="242">
        <f>Q329*H329</f>
        <v>0</v>
      </c>
      <c r="S329" s="242">
        <v>0</v>
      </c>
      <c r="T329" s="243">
        <f>S329*H329</f>
        <v>0</v>
      </c>
      <c r="U329" s="39"/>
      <c r="V329" s="39"/>
      <c r="W329" s="39"/>
      <c r="X329" s="39"/>
      <c r="Y329" s="39"/>
      <c r="Z329" s="39"/>
      <c r="AA329" s="39"/>
      <c r="AB329" s="39"/>
      <c r="AC329" s="39"/>
      <c r="AD329" s="39"/>
      <c r="AE329" s="39"/>
      <c r="AR329" s="244" t="s">
        <v>201</v>
      </c>
      <c r="AT329" s="244" t="s">
        <v>137</v>
      </c>
      <c r="AU329" s="244" t="s">
        <v>85</v>
      </c>
      <c r="AY329" s="16" t="s">
        <v>136</v>
      </c>
      <c r="BE329" s="144">
        <f>IF(N329="základní",J329,0)</f>
        <v>0</v>
      </c>
      <c r="BF329" s="144">
        <f>IF(N329="snížená",J329,0)</f>
        <v>0</v>
      </c>
      <c r="BG329" s="144">
        <f>IF(N329="zákl. přenesená",J329,0)</f>
        <v>0</v>
      </c>
      <c r="BH329" s="144">
        <f>IF(N329="sníž. přenesená",J329,0)</f>
        <v>0</v>
      </c>
      <c r="BI329" s="144">
        <f>IF(N329="nulová",J329,0)</f>
        <v>0</v>
      </c>
      <c r="BJ329" s="16" t="s">
        <v>85</v>
      </c>
      <c r="BK329" s="144">
        <f>ROUND(I329*H329,2)</f>
        <v>0</v>
      </c>
      <c r="BL329" s="16" t="s">
        <v>201</v>
      </c>
      <c r="BM329" s="244" t="s">
        <v>988</v>
      </c>
    </row>
    <row r="330" s="2" customFormat="1">
      <c r="A330" s="39"/>
      <c r="B330" s="40"/>
      <c r="C330" s="41"/>
      <c r="D330" s="245" t="s">
        <v>143</v>
      </c>
      <c r="E330" s="41"/>
      <c r="F330" s="246" t="s">
        <v>421</v>
      </c>
      <c r="G330" s="41"/>
      <c r="H330" s="41"/>
      <c r="I330" s="247"/>
      <c r="J330" s="41"/>
      <c r="K330" s="41"/>
      <c r="L330" s="42"/>
      <c r="M330" s="248"/>
      <c r="N330" s="249"/>
      <c r="O330" s="92"/>
      <c r="P330" s="92"/>
      <c r="Q330" s="92"/>
      <c r="R330" s="92"/>
      <c r="S330" s="92"/>
      <c r="T330" s="93"/>
      <c r="U330" s="39"/>
      <c r="V330" s="39"/>
      <c r="W330" s="39"/>
      <c r="X330" s="39"/>
      <c r="Y330" s="39"/>
      <c r="Z330" s="39"/>
      <c r="AA330" s="39"/>
      <c r="AB330" s="39"/>
      <c r="AC330" s="39"/>
      <c r="AD330" s="39"/>
      <c r="AE330" s="39"/>
      <c r="AT330" s="16" t="s">
        <v>143</v>
      </c>
      <c r="AU330" s="16" t="s">
        <v>85</v>
      </c>
    </row>
    <row r="331" s="2" customFormat="1">
      <c r="A331" s="39"/>
      <c r="B331" s="40"/>
      <c r="C331" s="41"/>
      <c r="D331" s="250" t="s">
        <v>145</v>
      </c>
      <c r="E331" s="41"/>
      <c r="F331" s="251" t="s">
        <v>422</v>
      </c>
      <c r="G331" s="41"/>
      <c r="H331" s="41"/>
      <c r="I331" s="247"/>
      <c r="J331" s="41"/>
      <c r="K331" s="41"/>
      <c r="L331" s="42"/>
      <c r="M331" s="248"/>
      <c r="N331" s="249"/>
      <c r="O331" s="92"/>
      <c r="P331" s="92"/>
      <c r="Q331" s="92"/>
      <c r="R331" s="92"/>
      <c r="S331" s="92"/>
      <c r="T331" s="93"/>
      <c r="U331" s="39"/>
      <c r="V331" s="39"/>
      <c r="W331" s="39"/>
      <c r="X331" s="39"/>
      <c r="Y331" s="39"/>
      <c r="Z331" s="39"/>
      <c r="AA331" s="39"/>
      <c r="AB331" s="39"/>
      <c r="AC331" s="39"/>
      <c r="AD331" s="39"/>
      <c r="AE331" s="39"/>
      <c r="AT331" s="16" t="s">
        <v>145</v>
      </c>
      <c r="AU331" s="16" t="s">
        <v>85</v>
      </c>
    </row>
    <row r="332" s="2" customFormat="1">
      <c r="A332" s="39"/>
      <c r="B332" s="40"/>
      <c r="C332" s="41"/>
      <c r="D332" s="245" t="s">
        <v>147</v>
      </c>
      <c r="E332" s="41"/>
      <c r="F332" s="252" t="s">
        <v>423</v>
      </c>
      <c r="G332" s="41"/>
      <c r="H332" s="41"/>
      <c r="I332" s="247"/>
      <c r="J332" s="41"/>
      <c r="K332" s="41"/>
      <c r="L332" s="42"/>
      <c r="M332" s="248"/>
      <c r="N332" s="249"/>
      <c r="O332" s="92"/>
      <c r="P332" s="92"/>
      <c r="Q332" s="92"/>
      <c r="R332" s="92"/>
      <c r="S332" s="92"/>
      <c r="T332" s="93"/>
      <c r="U332" s="39"/>
      <c r="V332" s="39"/>
      <c r="W332" s="39"/>
      <c r="X332" s="39"/>
      <c r="Y332" s="39"/>
      <c r="Z332" s="39"/>
      <c r="AA332" s="39"/>
      <c r="AB332" s="39"/>
      <c r="AC332" s="39"/>
      <c r="AD332" s="39"/>
      <c r="AE332" s="39"/>
      <c r="AT332" s="16" t="s">
        <v>147</v>
      </c>
      <c r="AU332" s="16" t="s">
        <v>85</v>
      </c>
    </row>
    <row r="333" s="2" customFormat="1" ht="21.75" customHeight="1">
      <c r="A333" s="39"/>
      <c r="B333" s="40"/>
      <c r="C333" s="264" t="s">
        <v>501</v>
      </c>
      <c r="D333" s="264" t="s">
        <v>278</v>
      </c>
      <c r="E333" s="265" t="s">
        <v>425</v>
      </c>
      <c r="F333" s="266" t="s">
        <v>426</v>
      </c>
      <c r="G333" s="267" t="s">
        <v>250</v>
      </c>
      <c r="H333" s="268">
        <v>48.802</v>
      </c>
      <c r="I333" s="269"/>
      <c r="J333" s="270">
        <f>ROUND(I333*H333,2)</f>
        <v>0</v>
      </c>
      <c r="K333" s="271"/>
      <c r="L333" s="272"/>
      <c r="M333" s="273" t="s">
        <v>1</v>
      </c>
      <c r="N333" s="274" t="s">
        <v>42</v>
      </c>
      <c r="O333" s="92"/>
      <c r="P333" s="242">
        <f>O333*H333</f>
        <v>0</v>
      </c>
      <c r="Q333" s="242">
        <v>1</v>
      </c>
      <c r="R333" s="242">
        <f>Q333*H333</f>
        <v>48.802</v>
      </c>
      <c r="S333" s="242">
        <v>0</v>
      </c>
      <c r="T333" s="243">
        <f>S333*H333</f>
        <v>0</v>
      </c>
      <c r="U333" s="39"/>
      <c r="V333" s="39"/>
      <c r="W333" s="39"/>
      <c r="X333" s="39"/>
      <c r="Y333" s="39"/>
      <c r="Z333" s="39"/>
      <c r="AA333" s="39"/>
      <c r="AB333" s="39"/>
      <c r="AC333" s="39"/>
      <c r="AD333" s="39"/>
      <c r="AE333" s="39"/>
      <c r="AR333" s="244" t="s">
        <v>201</v>
      </c>
      <c r="AT333" s="244" t="s">
        <v>278</v>
      </c>
      <c r="AU333" s="244" t="s">
        <v>85</v>
      </c>
      <c r="AY333" s="16" t="s">
        <v>136</v>
      </c>
      <c r="BE333" s="144">
        <f>IF(N333="základní",J333,0)</f>
        <v>0</v>
      </c>
      <c r="BF333" s="144">
        <f>IF(N333="snížená",J333,0)</f>
        <v>0</v>
      </c>
      <c r="BG333" s="144">
        <f>IF(N333="zákl. přenesená",J333,0)</f>
        <v>0</v>
      </c>
      <c r="BH333" s="144">
        <f>IF(N333="sníž. přenesená",J333,0)</f>
        <v>0</v>
      </c>
      <c r="BI333" s="144">
        <f>IF(N333="nulová",J333,0)</f>
        <v>0</v>
      </c>
      <c r="BJ333" s="16" t="s">
        <v>85</v>
      </c>
      <c r="BK333" s="144">
        <f>ROUND(I333*H333,2)</f>
        <v>0</v>
      </c>
      <c r="BL333" s="16" t="s">
        <v>201</v>
      </c>
      <c r="BM333" s="244" t="s">
        <v>989</v>
      </c>
    </row>
    <row r="334" s="2" customFormat="1">
      <c r="A334" s="39"/>
      <c r="B334" s="40"/>
      <c r="C334" s="41"/>
      <c r="D334" s="245" t="s">
        <v>143</v>
      </c>
      <c r="E334" s="41"/>
      <c r="F334" s="246" t="s">
        <v>426</v>
      </c>
      <c r="G334" s="41"/>
      <c r="H334" s="41"/>
      <c r="I334" s="247"/>
      <c r="J334" s="41"/>
      <c r="K334" s="41"/>
      <c r="L334" s="42"/>
      <c r="M334" s="248"/>
      <c r="N334" s="249"/>
      <c r="O334" s="92"/>
      <c r="P334" s="92"/>
      <c r="Q334" s="92"/>
      <c r="R334" s="92"/>
      <c r="S334" s="92"/>
      <c r="T334" s="93"/>
      <c r="U334" s="39"/>
      <c r="V334" s="39"/>
      <c r="W334" s="39"/>
      <c r="X334" s="39"/>
      <c r="Y334" s="39"/>
      <c r="Z334" s="39"/>
      <c r="AA334" s="39"/>
      <c r="AB334" s="39"/>
      <c r="AC334" s="39"/>
      <c r="AD334" s="39"/>
      <c r="AE334" s="39"/>
      <c r="AT334" s="16" t="s">
        <v>143</v>
      </c>
      <c r="AU334" s="16" t="s">
        <v>85</v>
      </c>
    </row>
    <row r="335" s="13" customFormat="1">
      <c r="A335" s="13"/>
      <c r="B335" s="253"/>
      <c r="C335" s="254"/>
      <c r="D335" s="245" t="s">
        <v>219</v>
      </c>
      <c r="E335" s="255" t="s">
        <v>1</v>
      </c>
      <c r="F335" s="256" t="s">
        <v>990</v>
      </c>
      <c r="G335" s="254"/>
      <c r="H335" s="257">
        <v>48.802</v>
      </c>
      <c r="I335" s="258"/>
      <c r="J335" s="254"/>
      <c r="K335" s="254"/>
      <c r="L335" s="259"/>
      <c r="M335" s="260"/>
      <c r="N335" s="261"/>
      <c r="O335" s="261"/>
      <c r="P335" s="261"/>
      <c r="Q335" s="261"/>
      <c r="R335" s="261"/>
      <c r="S335" s="261"/>
      <c r="T335" s="262"/>
      <c r="U335" s="13"/>
      <c r="V335" s="13"/>
      <c r="W335" s="13"/>
      <c r="X335" s="13"/>
      <c r="Y335" s="13"/>
      <c r="Z335" s="13"/>
      <c r="AA335" s="13"/>
      <c r="AB335" s="13"/>
      <c r="AC335" s="13"/>
      <c r="AD335" s="13"/>
      <c r="AE335" s="13"/>
      <c r="AT335" s="263" t="s">
        <v>219</v>
      </c>
      <c r="AU335" s="263" t="s">
        <v>85</v>
      </c>
      <c r="AV335" s="13" t="s">
        <v>87</v>
      </c>
      <c r="AW335" s="13" t="s">
        <v>32</v>
      </c>
      <c r="AX335" s="13" t="s">
        <v>85</v>
      </c>
      <c r="AY335" s="263" t="s">
        <v>136</v>
      </c>
    </row>
    <row r="336" s="2" customFormat="1" ht="16.5" customHeight="1">
      <c r="A336" s="39"/>
      <c r="B336" s="40"/>
      <c r="C336" s="232" t="s">
        <v>507</v>
      </c>
      <c r="D336" s="232" t="s">
        <v>137</v>
      </c>
      <c r="E336" s="233" t="s">
        <v>463</v>
      </c>
      <c r="F336" s="234" t="s">
        <v>464</v>
      </c>
      <c r="G336" s="235" t="s">
        <v>186</v>
      </c>
      <c r="H336" s="236">
        <v>544.12</v>
      </c>
      <c r="I336" s="237"/>
      <c r="J336" s="238">
        <f>ROUND(I336*H336,2)</f>
        <v>0</v>
      </c>
      <c r="K336" s="239"/>
      <c r="L336" s="42"/>
      <c r="M336" s="240" t="s">
        <v>1</v>
      </c>
      <c r="N336" s="241" t="s">
        <v>42</v>
      </c>
      <c r="O336" s="92"/>
      <c r="P336" s="242">
        <f>O336*H336</f>
        <v>0</v>
      </c>
      <c r="Q336" s="242">
        <v>0</v>
      </c>
      <c r="R336" s="242">
        <f>Q336*H336</f>
        <v>0</v>
      </c>
      <c r="S336" s="242">
        <v>0</v>
      </c>
      <c r="T336" s="243">
        <f>S336*H336</f>
        <v>0</v>
      </c>
      <c r="U336" s="39"/>
      <c r="V336" s="39"/>
      <c r="W336" s="39"/>
      <c r="X336" s="39"/>
      <c r="Y336" s="39"/>
      <c r="Z336" s="39"/>
      <c r="AA336" s="39"/>
      <c r="AB336" s="39"/>
      <c r="AC336" s="39"/>
      <c r="AD336" s="39"/>
      <c r="AE336" s="39"/>
      <c r="AR336" s="244" t="s">
        <v>201</v>
      </c>
      <c r="AT336" s="244" t="s">
        <v>137</v>
      </c>
      <c r="AU336" s="244" t="s">
        <v>85</v>
      </c>
      <c r="AY336" s="16" t="s">
        <v>136</v>
      </c>
      <c r="BE336" s="144">
        <f>IF(N336="základní",J336,0)</f>
        <v>0</v>
      </c>
      <c r="BF336" s="144">
        <f>IF(N336="snížená",J336,0)</f>
        <v>0</v>
      </c>
      <c r="BG336" s="144">
        <f>IF(N336="zákl. přenesená",J336,0)</f>
        <v>0</v>
      </c>
      <c r="BH336" s="144">
        <f>IF(N336="sníž. přenesená",J336,0)</f>
        <v>0</v>
      </c>
      <c r="BI336" s="144">
        <f>IF(N336="nulová",J336,0)</f>
        <v>0</v>
      </c>
      <c r="BJ336" s="16" t="s">
        <v>85</v>
      </c>
      <c r="BK336" s="144">
        <f>ROUND(I336*H336,2)</f>
        <v>0</v>
      </c>
      <c r="BL336" s="16" t="s">
        <v>201</v>
      </c>
      <c r="BM336" s="244" t="s">
        <v>991</v>
      </c>
    </row>
    <row r="337" s="2" customFormat="1">
      <c r="A337" s="39"/>
      <c r="B337" s="40"/>
      <c r="C337" s="41"/>
      <c r="D337" s="245" t="s">
        <v>143</v>
      </c>
      <c r="E337" s="41"/>
      <c r="F337" s="246" t="s">
        <v>466</v>
      </c>
      <c r="G337" s="41"/>
      <c r="H337" s="41"/>
      <c r="I337" s="247"/>
      <c r="J337" s="41"/>
      <c r="K337" s="41"/>
      <c r="L337" s="42"/>
      <c r="M337" s="248"/>
      <c r="N337" s="249"/>
      <c r="O337" s="92"/>
      <c r="P337" s="92"/>
      <c r="Q337" s="92"/>
      <c r="R337" s="92"/>
      <c r="S337" s="92"/>
      <c r="T337" s="93"/>
      <c r="U337" s="39"/>
      <c r="V337" s="39"/>
      <c r="W337" s="39"/>
      <c r="X337" s="39"/>
      <c r="Y337" s="39"/>
      <c r="Z337" s="39"/>
      <c r="AA337" s="39"/>
      <c r="AB337" s="39"/>
      <c r="AC337" s="39"/>
      <c r="AD337" s="39"/>
      <c r="AE337" s="39"/>
      <c r="AT337" s="16" t="s">
        <v>143</v>
      </c>
      <c r="AU337" s="16" t="s">
        <v>85</v>
      </c>
    </row>
    <row r="338" s="2" customFormat="1">
      <c r="A338" s="39"/>
      <c r="B338" s="40"/>
      <c r="C338" s="41"/>
      <c r="D338" s="250" t="s">
        <v>145</v>
      </c>
      <c r="E338" s="41"/>
      <c r="F338" s="251" t="s">
        <v>467</v>
      </c>
      <c r="G338" s="41"/>
      <c r="H338" s="41"/>
      <c r="I338" s="247"/>
      <c r="J338" s="41"/>
      <c r="K338" s="41"/>
      <c r="L338" s="42"/>
      <c r="M338" s="248"/>
      <c r="N338" s="249"/>
      <c r="O338" s="92"/>
      <c r="P338" s="92"/>
      <c r="Q338" s="92"/>
      <c r="R338" s="92"/>
      <c r="S338" s="92"/>
      <c r="T338" s="93"/>
      <c r="U338" s="39"/>
      <c r="V338" s="39"/>
      <c r="W338" s="39"/>
      <c r="X338" s="39"/>
      <c r="Y338" s="39"/>
      <c r="Z338" s="39"/>
      <c r="AA338" s="39"/>
      <c r="AB338" s="39"/>
      <c r="AC338" s="39"/>
      <c r="AD338" s="39"/>
      <c r="AE338" s="39"/>
      <c r="AT338" s="16" t="s">
        <v>145</v>
      </c>
      <c r="AU338" s="16" t="s">
        <v>85</v>
      </c>
    </row>
    <row r="339" s="2" customFormat="1">
      <c r="A339" s="39"/>
      <c r="B339" s="40"/>
      <c r="C339" s="41"/>
      <c r="D339" s="245" t="s">
        <v>147</v>
      </c>
      <c r="E339" s="41"/>
      <c r="F339" s="252" t="s">
        <v>468</v>
      </c>
      <c r="G339" s="41"/>
      <c r="H339" s="41"/>
      <c r="I339" s="247"/>
      <c r="J339" s="41"/>
      <c r="K339" s="41"/>
      <c r="L339" s="42"/>
      <c r="M339" s="248"/>
      <c r="N339" s="249"/>
      <c r="O339" s="92"/>
      <c r="P339" s="92"/>
      <c r="Q339" s="92"/>
      <c r="R339" s="92"/>
      <c r="S339" s="92"/>
      <c r="T339" s="93"/>
      <c r="U339" s="39"/>
      <c r="V339" s="39"/>
      <c r="W339" s="39"/>
      <c r="X339" s="39"/>
      <c r="Y339" s="39"/>
      <c r="Z339" s="39"/>
      <c r="AA339" s="39"/>
      <c r="AB339" s="39"/>
      <c r="AC339" s="39"/>
      <c r="AD339" s="39"/>
      <c r="AE339" s="39"/>
      <c r="AT339" s="16" t="s">
        <v>147</v>
      </c>
      <c r="AU339" s="16" t="s">
        <v>85</v>
      </c>
    </row>
    <row r="340" s="2" customFormat="1" ht="16.5" customHeight="1">
      <c r="A340" s="39"/>
      <c r="B340" s="40"/>
      <c r="C340" s="232" t="s">
        <v>514</v>
      </c>
      <c r="D340" s="232" t="s">
        <v>137</v>
      </c>
      <c r="E340" s="233" t="s">
        <v>470</v>
      </c>
      <c r="F340" s="234" t="s">
        <v>471</v>
      </c>
      <c r="G340" s="235" t="s">
        <v>171</v>
      </c>
      <c r="H340" s="236">
        <v>6124.5699999999997</v>
      </c>
      <c r="I340" s="237"/>
      <c r="J340" s="238">
        <f>ROUND(I340*H340,2)</f>
        <v>0</v>
      </c>
      <c r="K340" s="239"/>
      <c r="L340" s="42"/>
      <c r="M340" s="240" t="s">
        <v>1</v>
      </c>
      <c r="N340" s="241" t="s">
        <v>42</v>
      </c>
      <c r="O340" s="92"/>
      <c r="P340" s="242">
        <f>O340*H340</f>
        <v>0</v>
      </c>
      <c r="Q340" s="242">
        <v>0.0070699999999999999</v>
      </c>
      <c r="R340" s="242">
        <f>Q340*H340</f>
        <v>43.300709899999994</v>
      </c>
      <c r="S340" s="242">
        <v>0</v>
      </c>
      <c r="T340" s="243">
        <f>S340*H340</f>
        <v>0</v>
      </c>
      <c r="U340" s="39"/>
      <c r="V340" s="39"/>
      <c r="W340" s="39"/>
      <c r="X340" s="39"/>
      <c r="Y340" s="39"/>
      <c r="Z340" s="39"/>
      <c r="AA340" s="39"/>
      <c r="AB340" s="39"/>
      <c r="AC340" s="39"/>
      <c r="AD340" s="39"/>
      <c r="AE340" s="39"/>
      <c r="AR340" s="244" t="s">
        <v>201</v>
      </c>
      <c r="AT340" s="244" t="s">
        <v>137</v>
      </c>
      <c r="AU340" s="244" t="s">
        <v>85</v>
      </c>
      <c r="AY340" s="16" t="s">
        <v>136</v>
      </c>
      <c r="BE340" s="144">
        <f>IF(N340="základní",J340,0)</f>
        <v>0</v>
      </c>
      <c r="BF340" s="144">
        <f>IF(N340="snížená",J340,0)</f>
        <v>0</v>
      </c>
      <c r="BG340" s="144">
        <f>IF(N340="zákl. přenesená",J340,0)</f>
        <v>0</v>
      </c>
      <c r="BH340" s="144">
        <f>IF(N340="sníž. přenesená",J340,0)</f>
        <v>0</v>
      </c>
      <c r="BI340" s="144">
        <f>IF(N340="nulová",J340,0)</f>
        <v>0</v>
      </c>
      <c r="BJ340" s="16" t="s">
        <v>85</v>
      </c>
      <c r="BK340" s="144">
        <f>ROUND(I340*H340,2)</f>
        <v>0</v>
      </c>
      <c r="BL340" s="16" t="s">
        <v>201</v>
      </c>
      <c r="BM340" s="244" t="s">
        <v>992</v>
      </c>
    </row>
    <row r="341" s="2" customFormat="1">
      <c r="A341" s="39"/>
      <c r="B341" s="40"/>
      <c r="C341" s="41"/>
      <c r="D341" s="245" t="s">
        <v>143</v>
      </c>
      <c r="E341" s="41"/>
      <c r="F341" s="246" t="s">
        <v>473</v>
      </c>
      <c r="G341" s="41"/>
      <c r="H341" s="41"/>
      <c r="I341" s="247"/>
      <c r="J341" s="41"/>
      <c r="K341" s="41"/>
      <c r="L341" s="42"/>
      <c r="M341" s="248"/>
      <c r="N341" s="249"/>
      <c r="O341" s="92"/>
      <c r="P341" s="92"/>
      <c r="Q341" s="92"/>
      <c r="R341" s="92"/>
      <c r="S341" s="92"/>
      <c r="T341" s="93"/>
      <c r="U341" s="39"/>
      <c r="V341" s="39"/>
      <c r="W341" s="39"/>
      <c r="X341" s="39"/>
      <c r="Y341" s="39"/>
      <c r="Z341" s="39"/>
      <c r="AA341" s="39"/>
      <c r="AB341" s="39"/>
      <c r="AC341" s="39"/>
      <c r="AD341" s="39"/>
      <c r="AE341" s="39"/>
      <c r="AT341" s="16" t="s">
        <v>143</v>
      </c>
      <c r="AU341" s="16" t="s">
        <v>85</v>
      </c>
    </row>
    <row r="342" s="2" customFormat="1">
      <c r="A342" s="39"/>
      <c r="B342" s="40"/>
      <c r="C342" s="41"/>
      <c r="D342" s="250" t="s">
        <v>145</v>
      </c>
      <c r="E342" s="41"/>
      <c r="F342" s="251" t="s">
        <v>474</v>
      </c>
      <c r="G342" s="41"/>
      <c r="H342" s="41"/>
      <c r="I342" s="247"/>
      <c r="J342" s="41"/>
      <c r="K342" s="41"/>
      <c r="L342" s="42"/>
      <c r="M342" s="248"/>
      <c r="N342" s="249"/>
      <c r="O342" s="92"/>
      <c r="P342" s="92"/>
      <c r="Q342" s="92"/>
      <c r="R342" s="92"/>
      <c r="S342" s="92"/>
      <c r="T342" s="93"/>
      <c r="U342" s="39"/>
      <c r="V342" s="39"/>
      <c r="W342" s="39"/>
      <c r="X342" s="39"/>
      <c r="Y342" s="39"/>
      <c r="Z342" s="39"/>
      <c r="AA342" s="39"/>
      <c r="AB342" s="39"/>
      <c r="AC342" s="39"/>
      <c r="AD342" s="39"/>
      <c r="AE342" s="39"/>
      <c r="AT342" s="16" t="s">
        <v>145</v>
      </c>
      <c r="AU342" s="16" t="s">
        <v>85</v>
      </c>
    </row>
    <row r="343" s="2" customFormat="1">
      <c r="A343" s="39"/>
      <c r="B343" s="40"/>
      <c r="C343" s="41"/>
      <c r="D343" s="245" t="s">
        <v>147</v>
      </c>
      <c r="E343" s="41"/>
      <c r="F343" s="252" t="s">
        <v>475</v>
      </c>
      <c r="G343" s="41"/>
      <c r="H343" s="41"/>
      <c r="I343" s="247"/>
      <c r="J343" s="41"/>
      <c r="K343" s="41"/>
      <c r="L343" s="42"/>
      <c r="M343" s="248"/>
      <c r="N343" s="249"/>
      <c r="O343" s="92"/>
      <c r="P343" s="92"/>
      <c r="Q343" s="92"/>
      <c r="R343" s="92"/>
      <c r="S343" s="92"/>
      <c r="T343" s="93"/>
      <c r="U343" s="39"/>
      <c r="V343" s="39"/>
      <c r="W343" s="39"/>
      <c r="X343" s="39"/>
      <c r="Y343" s="39"/>
      <c r="Z343" s="39"/>
      <c r="AA343" s="39"/>
      <c r="AB343" s="39"/>
      <c r="AC343" s="39"/>
      <c r="AD343" s="39"/>
      <c r="AE343" s="39"/>
      <c r="AT343" s="16" t="s">
        <v>147</v>
      </c>
      <c r="AU343" s="16" t="s">
        <v>85</v>
      </c>
    </row>
    <row r="344" s="2" customFormat="1" ht="24.15" customHeight="1">
      <c r="A344" s="39"/>
      <c r="B344" s="40"/>
      <c r="C344" s="232" t="s">
        <v>521</v>
      </c>
      <c r="D344" s="232" t="s">
        <v>137</v>
      </c>
      <c r="E344" s="233" t="s">
        <v>775</v>
      </c>
      <c r="F344" s="234" t="s">
        <v>776</v>
      </c>
      <c r="G344" s="235" t="s">
        <v>171</v>
      </c>
      <c r="H344" s="236">
        <v>540</v>
      </c>
      <c r="I344" s="237"/>
      <c r="J344" s="238">
        <f>ROUND(I344*H344,2)</f>
        <v>0</v>
      </c>
      <c r="K344" s="239"/>
      <c r="L344" s="42"/>
      <c r="M344" s="240" t="s">
        <v>1</v>
      </c>
      <c r="N344" s="241" t="s">
        <v>42</v>
      </c>
      <c r="O344" s="92"/>
      <c r="P344" s="242">
        <f>O344*H344</f>
        <v>0</v>
      </c>
      <c r="Q344" s="242">
        <v>0.098000000000000004</v>
      </c>
      <c r="R344" s="242">
        <f>Q344*H344</f>
        <v>52.920000000000002</v>
      </c>
      <c r="S344" s="242">
        <v>0</v>
      </c>
      <c r="T344" s="243">
        <f>S344*H344</f>
        <v>0</v>
      </c>
      <c r="U344" s="39"/>
      <c r="V344" s="39"/>
      <c r="W344" s="39"/>
      <c r="X344" s="39"/>
      <c r="Y344" s="39"/>
      <c r="Z344" s="39"/>
      <c r="AA344" s="39"/>
      <c r="AB344" s="39"/>
      <c r="AC344" s="39"/>
      <c r="AD344" s="39"/>
      <c r="AE344" s="39"/>
      <c r="AR344" s="244" t="s">
        <v>141</v>
      </c>
      <c r="AT344" s="244" t="s">
        <v>137</v>
      </c>
      <c r="AU344" s="244" t="s">
        <v>85</v>
      </c>
      <c r="AY344" s="16" t="s">
        <v>136</v>
      </c>
      <c r="BE344" s="144">
        <f>IF(N344="základní",J344,0)</f>
        <v>0</v>
      </c>
      <c r="BF344" s="144">
        <f>IF(N344="snížená",J344,0)</f>
        <v>0</v>
      </c>
      <c r="BG344" s="144">
        <f>IF(N344="zákl. přenesená",J344,0)</f>
        <v>0</v>
      </c>
      <c r="BH344" s="144">
        <f>IF(N344="sníž. přenesená",J344,0)</f>
        <v>0</v>
      </c>
      <c r="BI344" s="144">
        <f>IF(N344="nulová",J344,0)</f>
        <v>0</v>
      </c>
      <c r="BJ344" s="16" t="s">
        <v>85</v>
      </c>
      <c r="BK344" s="144">
        <f>ROUND(I344*H344,2)</f>
        <v>0</v>
      </c>
      <c r="BL344" s="16" t="s">
        <v>141</v>
      </c>
      <c r="BM344" s="244" t="s">
        <v>993</v>
      </c>
    </row>
    <row r="345" s="2" customFormat="1">
      <c r="A345" s="39"/>
      <c r="B345" s="40"/>
      <c r="C345" s="41"/>
      <c r="D345" s="245" t="s">
        <v>143</v>
      </c>
      <c r="E345" s="41"/>
      <c r="F345" s="246" t="s">
        <v>778</v>
      </c>
      <c r="G345" s="41"/>
      <c r="H345" s="41"/>
      <c r="I345" s="247"/>
      <c r="J345" s="41"/>
      <c r="K345" s="41"/>
      <c r="L345" s="42"/>
      <c r="M345" s="248"/>
      <c r="N345" s="249"/>
      <c r="O345" s="92"/>
      <c r="P345" s="92"/>
      <c r="Q345" s="92"/>
      <c r="R345" s="92"/>
      <c r="S345" s="92"/>
      <c r="T345" s="93"/>
      <c r="U345" s="39"/>
      <c r="V345" s="39"/>
      <c r="W345" s="39"/>
      <c r="X345" s="39"/>
      <c r="Y345" s="39"/>
      <c r="Z345" s="39"/>
      <c r="AA345" s="39"/>
      <c r="AB345" s="39"/>
      <c r="AC345" s="39"/>
      <c r="AD345" s="39"/>
      <c r="AE345" s="39"/>
      <c r="AT345" s="16" t="s">
        <v>143</v>
      </c>
      <c r="AU345" s="16" t="s">
        <v>85</v>
      </c>
    </row>
    <row r="346" s="2" customFormat="1">
      <c r="A346" s="39"/>
      <c r="B346" s="40"/>
      <c r="C346" s="41"/>
      <c r="D346" s="250" t="s">
        <v>145</v>
      </c>
      <c r="E346" s="41"/>
      <c r="F346" s="251" t="s">
        <v>779</v>
      </c>
      <c r="G346" s="41"/>
      <c r="H346" s="41"/>
      <c r="I346" s="247"/>
      <c r="J346" s="41"/>
      <c r="K346" s="41"/>
      <c r="L346" s="42"/>
      <c r="M346" s="248"/>
      <c r="N346" s="249"/>
      <c r="O346" s="92"/>
      <c r="P346" s="92"/>
      <c r="Q346" s="92"/>
      <c r="R346" s="92"/>
      <c r="S346" s="92"/>
      <c r="T346" s="93"/>
      <c r="U346" s="39"/>
      <c r="V346" s="39"/>
      <c r="W346" s="39"/>
      <c r="X346" s="39"/>
      <c r="Y346" s="39"/>
      <c r="Z346" s="39"/>
      <c r="AA346" s="39"/>
      <c r="AB346" s="39"/>
      <c r="AC346" s="39"/>
      <c r="AD346" s="39"/>
      <c r="AE346" s="39"/>
      <c r="AT346" s="16" t="s">
        <v>145</v>
      </c>
      <c r="AU346" s="16" t="s">
        <v>85</v>
      </c>
    </row>
    <row r="347" s="2" customFormat="1">
      <c r="A347" s="39"/>
      <c r="B347" s="40"/>
      <c r="C347" s="41"/>
      <c r="D347" s="245" t="s">
        <v>147</v>
      </c>
      <c r="E347" s="41"/>
      <c r="F347" s="252" t="s">
        <v>780</v>
      </c>
      <c r="G347" s="41"/>
      <c r="H347" s="41"/>
      <c r="I347" s="247"/>
      <c r="J347" s="41"/>
      <c r="K347" s="41"/>
      <c r="L347" s="42"/>
      <c r="M347" s="248"/>
      <c r="N347" s="249"/>
      <c r="O347" s="92"/>
      <c r="P347" s="92"/>
      <c r="Q347" s="92"/>
      <c r="R347" s="92"/>
      <c r="S347" s="92"/>
      <c r="T347" s="93"/>
      <c r="U347" s="39"/>
      <c r="V347" s="39"/>
      <c r="W347" s="39"/>
      <c r="X347" s="39"/>
      <c r="Y347" s="39"/>
      <c r="Z347" s="39"/>
      <c r="AA347" s="39"/>
      <c r="AB347" s="39"/>
      <c r="AC347" s="39"/>
      <c r="AD347" s="39"/>
      <c r="AE347" s="39"/>
      <c r="AT347" s="16" t="s">
        <v>147</v>
      </c>
      <c r="AU347" s="16" t="s">
        <v>85</v>
      </c>
    </row>
    <row r="348" s="2" customFormat="1" ht="24.15" customHeight="1">
      <c r="A348" s="39"/>
      <c r="B348" s="40"/>
      <c r="C348" s="264" t="s">
        <v>528</v>
      </c>
      <c r="D348" s="264" t="s">
        <v>278</v>
      </c>
      <c r="E348" s="265" t="s">
        <v>781</v>
      </c>
      <c r="F348" s="266" t="s">
        <v>782</v>
      </c>
      <c r="G348" s="267" t="s">
        <v>140</v>
      </c>
      <c r="H348" s="268">
        <v>2250</v>
      </c>
      <c r="I348" s="269"/>
      <c r="J348" s="270">
        <f>ROUND(I348*H348,2)</f>
        <v>0</v>
      </c>
      <c r="K348" s="271"/>
      <c r="L348" s="272"/>
      <c r="M348" s="273" t="s">
        <v>1</v>
      </c>
      <c r="N348" s="274" t="s">
        <v>42</v>
      </c>
      <c r="O348" s="92"/>
      <c r="P348" s="242">
        <f>O348*H348</f>
        <v>0</v>
      </c>
      <c r="Q348" s="242">
        <v>0.032399999999999998</v>
      </c>
      <c r="R348" s="242">
        <f>Q348*H348</f>
        <v>72.899999999999991</v>
      </c>
      <c r="S348" s="242">
        <v>0</v>
      </c>
      <c r="T348" s="243">
        <f>S348*H348</f>
        <v>0</v>
      </c>
      <c r="U348" s="39"/>
      <c r="V348" s="39"/>
      <c r="W348" s="39"/>
      <c r="X348" s="39"/>
      <c r="Y348" s="39"/>
      <c r="Z348" s="39"/>
      <c r="AA348" s="39"/>
      <c r="AB348" s="39"/>
      <c r="AC348" s="39"/>
      <c r="AD348" s="39"/>
      <c r="AE348" s="39"/>
      <c r="AR348" s="244" t="s">
        <v>191</v>
      </c>
      <c r="AT348" s="244" t="s">
        <v>278</v>
      </c>
      <c r="AU348" s="244" t="s">
        <v>85</v>
      </c>
      <c r="AY348" s="16" t="s">
        <v>136</v>
      </c>
      <c r="BE348" s="144">
        <f>IF(N348="základní",J348,0)</f>
        <v>0</v>
      </c>
      <c r="BF348" s="144">
        <f>IF(N348="snížená",J348,0)</f>
        <v>0</v>
      </c>
      <c r="BG348" s="144">
        <f>IF(N348="zákl. přenesená",J348,0)</f>
        <v>0</v>
      </c>
      <c r="BH348" s="144">
        <f>IF(N348="sníž. přenesená",J348,0)</f>
        <v>0</v>
      </c>
      <c r="BI348" s="144">
        <f>IF(N348="nulová",J348,0)</f>
        <v>0</v>
      </c>
      <c r="BJ348" s="16" t="s">
        <v>85</v>
      </c>
      <c r="BK348" s="144">
        <f>ROUND(I348*H348,2)</f>
        <v>0</v>
      </c>
      <c r="BL348" s="16" t="s">
        <v>141</v>
      </c>
      <c r="BM348" s="244" t="s">
        <v>994</v>
      </c>
    </row>
    <row r="349" s="2" customFormat="1">
      <c r="A349" s="39"/>
      <c r="B349" s="40"/>
      <c r="C349" s="41"/>
      <c r="D349" s="245" t="s">
        <v>143</v>
      </c>
      <c r="E349" s="41"/>
      <c r="F349" s="246" t="s">
        <v>782</v>
      </c>
      <c r="G349" s="41"/>
      <c r="H349" s="41"/>
      <c r="I349" s="247"/>
      <c r="J349" s="41"/>
      <c r="K349" s="41"/>
      <c r="L349" s="42"/>
      <c r="M349" s="248"/>
      <c r="N349" s="249"/>
      <c r="O349" s="92"/>
      <c r="P349" s="92"/>
      <c r="Q349" s="92"/>
      <c r="R349" s="92"/>
      <c r="S349" s="92"/>
      <c r="T349" s="93"/>
      <c r="U349" s="39"/>
      <c r="V349" s="39"/>
      <c r="W349" s="39"/>
      <c r="X349" s="39"/>
      <c r="Y349" s="39"/>
      <c r="Z349" s="39"/>
      <c r="AA349" s="39"/>
      <c r="AB349" s="39"/>
      <c r="AC349" s="39"/>
      <c r="AD349" s="39"/>
      <c r="AE349" s="39"/>
      <c r="AT349" s="16" t="s">
        <v>143</v>
      </c>
      <c r="AU349" s="16" t="s">
        <v>85</v>
      </c>
    </row>
    <row r="350" s="2" customFormat="1" ht="24.15" customHeight="1">
      <c r="A350" s="39"/>
      <c r="B350" s="40"/>
      <c r="C350" s="264" t="s">
        <v>535</v>
      </c>
      <c r="D350" s="264" t="s">
        <v>278</v>
      </c>
      <c r="E350" s="265" t="s">
        <v>430</v>
      </c>
      <c r="F350" s="266" t="s">
        <v>431</v>
      </c>
      <c r="G350" s="267" t="s">
        <v>432</v>
      </c>
      <c r="H350" s="268">
        <v>5</v>
      </c>
      <c r="I350" s="269"/>
      <c r="J350" s="270">
        <f>ROUND(I350*H350,2)</f>
        <v>0</v>
      </c>
      <c r="K350" s="271"/>
      <c r="L350" s="272"/>
      <c r="M350" s="273" t="s">
        <v>1</v>
      </c>
      <c r="N350" s="274" t="s">
        <v>42</v>
      </c>
      <c r="O350" s="92"/>
      <c r="P350" s="242">
        <f>O350*H350</f>
        <v>0</v>
      </c>
      <c r="Q350" s="242">
        <v>0.048300000000000003</v>
      </c>
      <c r="R350" s="242">
        <f>Q350*H350</f>
        <v>0.24150000000000002</v>
      </c>
      <c r="S350" s="242">
        <v>0</v>
      </c>
      <c r="T350" s="243">
        <f>S350*H350</f>
        <v>0</v>
      </c>
      <c r="U350" s="39"/>
      <c r="V350" s="39"/>
      <c r="W350" s="39"/>
      <c r="X350" s="39"/>
      <c r="Y350" s="39"/>
      <c r="Z350" s="39"/>
      <c r="AA350" s="39"/>
      <c r="AB350" s="39"/>
      <c r="AC350" s="39"/>
      <c r="AD350" s="39"/>
      <c r="AE350" s="39"/>
      <c r="AR350" s="244" t="s">
        <v>201</v>
      </c>
      <c r="AT350" s="244" t="s">
        <v>278</v>
      </c>
      <c r="AU350" s="244" t="s">
        <v>85</v>
      </c>
      <c r="AY350" s="16" t="s">
        <v>136</v>
      </c>
      <c r="BE350" s="144">
        <f>IF(N350="základní",J350,0)</f>
        <v>0</v>
      </c>
      <c r="BF350" s="144">
        <f>IF(N350="snížená",J350,0)</f>
        <v>0</v>
      </c>
      <c r="BG350" s="144">
        <f>IF(N350="zákl. přenesená",J350,0)</f>
        <v>0</v>
      </c>
      <c r="BH350" s="144">
        <f>IF(N350="sníž. přenesená",J350,0)</f>
        <v>0</v>
      </c>
      <c r="BI350" s="144">
        <f>IF(N350="nulová",J350,0)</f>
        <v>0</v>
      </c>
      <c r="BJ350" s="16" t="s">
        <v>85</v>
      </c>
      <c r="BK350" s="144">
        <f>ROUND(I350*H350,2)</f>
        <v>0</v>
      </c>
      <c r="BL350" s="16" t="s">
        <v>201</v>
      </c>
      <c r="BM350" s="244" t="s">
        <v>995</v>
      </c>
    </row>
    <row r="351" s="2" customFormat="1">
      <c r="A351" s="39"/>
      <c r="B351" s="40"/>
      <c r="C351" s="41"/>
      <c r="D351" s="245" t="s">
        <v>143</v>
      </c>
      <c r="E351" s="41"/>
      <c r="F351" s="246" t="s">
        <v>431</v>
      </c>
      <c r="G351" s="41"/>
      <c r="H351" s="41"/>
      <c r="I351" s="247"/>
      <c r="J351" s="41"/>
      <c r="K351" s="41"/>
      <c r="L351" s="42"/>
      <c r="M351" s="248"/>
      <c r="N351" s="249"/>
      <c r="O351" s="92"/>
      <c r="P351" s="92"/>
      <c r="Q351" s="92"/>
      <c r="R351" s="92"/>
      <c r="S351" s="92"/>
      <c r="T351" s="93"/>
      <c r="U351" s="39"/>
      <c r="V351" s="39"/>
      <c r="W351" s="39"/>
      <c r="X351" s="39"/>
      <c r="Y351" s="39"/>
      <c r="Z351" s="39"/>
      <c r="AA351" s="39"/>
      <c r="AB351" s="39"/>
      <c r="AC351" s="39"/>
      <c r="AD351" s="39"/>
      <c r="AE351" s="39"/>
      <c r="AT351" s="16" t="s">
        <v>143</v>
      </c>
      <c r="AU351" s="16" t="s">
        <v>85</v>
      </c>
    </row>
    <row r="352" s="2" customFormat="1" ht="33" customHeight="1">
      <c r="A352" s="39"/>
      <c r="B352" s="40"/>
      <c r="C352" s="232" t="s">
        <v>542</v>
      </c>
      <c r="D352" s="232" t="s">
        <v>137</v>
      </c>
      <c r="E352" s="233" t="s">
        <v>435</v>
      </c>
      <c r="F352" s="234" t="s">
        <v>436</v>
      </c>
      <c r="G352" s="235" t="s">
        <v>432</v>
      </c>
      <c r="H352" s="236">
        <v>5</v>
      </c>
      <c r="I352" s="237"/>
      <c r="J352" s="238">
        <f>ROUND(I352*H352,2)</f>
        <v>0</v>
      </c>
      <c r="K352" s="239"/>
      <c r="L352" s="42"/>
      <c r="M352" s="240" t="s">
        <v>1</v>
      </c>
      <c r="N352" s="241" t="s">
        <v>42</v>
      </c>
      <c r="O352" s="92"/>
      <c r="P352" s="242">
        <f>O352*H352</f>
        <v>0</v>
      </c>
      <c r="Q352" s="242">
        <v>0.1295</v>
      </c>
      <c r="R352" s="242">
        <f>Q352*H352</f>
        <v>0.64749999999999996</v>
      </c>
      <c r="S352" s="242">
        <v>0</v>
      </c>
      <c r="T352" s="243">
        <f>S352*H352</f>
        <v>0</v>
      </c>
      <c r="U352" s="39"/>
      <c r="V352" s="39"/>
      <c r="W352" s="39"/>
      <c r="X352" s="39"/>
      <c r="Y352" s="39"/>
      <c r="Z352" s="39"/>
      <c r="AA352" s="39"/>
      <c r="AB352" s="39"/>
      <c r="AC352" s="39"/>
      <c r="AD352" s="39"/>
      <c r="AE352" s="39"/>
      <c r="AR352" s="244" t="s">
        <v>141</v>
      </c>
      <c r="AT352" s="244" t="s">
        <v>137</v>
      </c>
      <c r="AU352" s="244" t="s">
        <v>85</v>
      </c>
      <c r="AY352" s="16" t="s">
        <v>136</v>
      </c>
      <c r="BE352" s="144">
        <f>IF(N352="základní",J352,0)</f>
        <v>0</v>
      </c>
      <c r="BF352" s="144">
        <f>IF(N352="snížená",J352,0)</f>
        <v>0</v>
      </c>
      <c r="BG352" s="144">
        <f>IF(N352="zákl. přenesená",J352,0)</f>
        <v>0</v>
      </c>
      <c r="BH352" s="144">
        <f>IF(N352="sníž. přenesená",J352,0)</f>
        <v>0</v>
      </c>
      <c r="BI352" s="144">
        <f>IF(N352="nulová",J352,0)</f>
        <v>0</v>
      </c>
      <c r="BJ352" s="16" t="s">
        <v>85</v>
      </c>
      <c r="BK352" s="144">
        <f>ROUND(I352*H352,2)</f>
        <v>0</v>
      </c>
      <c r="BL352" s="16" t="s">
        <v>141</v>
      </c>
      <c r="BM352" s="244" t="s">
        <v>996</v>
      </c>
    </row>
    <row r="353" s="2" customFormat="1">
      <c r="A353" s="39"/>
      <c r="B353" s="40"/>
      <c r="C353" s="41"/>
      <c r="D353" s="245" t="s">
        <v>143</v>
      </c>
      <c r="E353" s="41"/>
      <c r="F353" s="246" t="s">
        <v>438</v>
      </c>
      <c r="G353" s="41"/>
      <c r="H353" s="41"/>
      <c r="I353" s="247"/>
      <c r="J353" s="41"/>
      <c r="K353" s="41"/>
      <c r="L353" s="42"/>
      <c r="M353" s="248"/>
      <c r="N353" s="249"/>
      <c r="O353" s="92"/>
      <c r="P353" s="92"/>
      <c r="Q353" s="92"/>
      <c r="R353" s="92"/>
      <c r="S353" s="92"/>
      <c r="T353" s="93"/>
      <c r="U353" s="39"/>
      <c r="V353" s="39"/>
      <c r="W353" s="39"/>
      <c r="X353" s="39"/>
      <c r="Y353" s="39"/>
      <c r="Z353" s="39"/>
      <c r="AA353" s="39"/>
      <c r="AB353" s="39"/>
      <c r="AC353" s="39"/>
      <c r="AD353" s="39"/>
      <c r="AE353" s="39"/>
      <c r="AT353" s="16" t="s">
        <v>143</v>
      </c>
      <c r="AU353" s="16" t="s">
        <v>85</v>
      </c>
    </row>
    <row r="354" s="2" customFormat="1">
      <c r="A354" s="39"/>
      <c r="B354" s="40"/>
      <c r="C354" s="41"/>
      <c r="D354" s="250" t="s">
        <v>145</v>
      </c>
      <c r="E354" s="41"/>
      <c r="F354" s="251" t="s">
        <v>439</v>
      </c>
      <c r="G354" s="41"/>
      <c r="H354" s="41"/>
      <c r="I354" s="247"/>
      <c r="J354" s="41"/>
      <c r="K354" s="41"/>
      <c r="L354" s="42"/>
      <c r="M354" s="248"/>
      <c r="N354" s="249"/>
      <c r="O354" s="92"/>
      <c r="P354" s="92"/>
      <c r="Q354" s="92"/>
      <c r="R354" s="92"/>
      <c r="S354" s="92"/>
      <c r="T354" s="93"/>
      <c r="U354" s="39"/>
      <c r="V354" s="39"/>
      <c r="W354" s="39"/>
      <c r="X354" s="39"/>
      <c r="Y354" s="39"/>
      <c r="Z354" s="39"/>
      <c r="AA354" s="39"/>
      <c r="AB354" s="39"/>
      <c r="AC354" s="39"/>
      <c r="AD354" s="39"/>
      <c r="AE354" s="39"/>
      <c r="AT354" s="16" t="s">
        <v>145</v>
      </c>
      <c r="AU354" s="16" t="s">
        <v>85</v>
      </c>
    </row>
    <row r="355" s="2" customFormat="1">
      <c r="A355" s="39"/>
      <c r="B355" s="40"/>
      <c r="C355" s="41"/>
      <c r="D355" s="245" t="s">
        <v>147</v>
      </c>
      <c r="E355" s="41"/>
      <c r="F355" s="252" t="s">
        <v>440</v>
      </c>
      <c r="G355" s="41"/>
      <c r="H355" s="41"/>
      <c r="I355" s="247"/>
      <c r="J355" s="41"/>
      <c r="K355" s="41"/>
      <c r="L355" s="42"/>
      <c r="M355" s="248"/>
      <c r="N355" s="249"/>
      <c r="O355" s="92"/>
      <c r="P355" s="92"/>
      <c r="Q355" s="92"/>
      <c r="R355" s="92"/>
      <c r="S355" s="92"/>
      <c r="T355" s="93"/>
      <c r="U355" s="39"/>
      <c r="V355" s="39"/>
      <c r="W355" s="39"/>
      <c r="X355" s="39"/>
      <c r="Y355" s="39"/>
      <c r="Z355" s="39"/>
      <c r="AA355" s="39"/>
      <c r="AB355" s="39"/>
      <c r="AC355" s="39"/>
      <c r="AD355" s="39"/>
      <c r="AE355" s="39"/>
      <c r="AT355" s="16" t="s">
        <v>147</v>
      </c>
      <c r="AU355" s="16" t="s">
        <v>85</v>
      </c>
    </row>
    <row r="356" s="2" customFormat="1" ht="33" customHeight="1">
      <c r="A356" s="39"/>
      <c r="B356" s="40"/>
      <c r="C356" s="232" t="s">
        <v>547</v>
      </c>
      <c r="D356" s="232" t="s">
        <v>137</v>
      </c>
      <c r="E356" s="233" t="s">
        <v>373</v>
      </c>
      <c r="F356" s="234" t="s">
        <v>997</v>
      </c>
      <c r="G356" s="235" t="s">
        <v>432</v>
      </c>
      <c r="H356" s="236">
        <v>18</v>
      </c>
      <c r="I356" s="237"/>
      <c r="J356" s="238">
        <f>ROUND(I356*H356,2)</f>
        <v>0</v>
      </c>
      <c r="K356" s="239"/>
      <c r="L356" s="42"/>
      <c r="M356" s="240" t="s">
        <v>1</v>
      </c>
      <c r="N356" s="241" t="s">
        <v>42</v>
      </c>
      <c r="O356" s="92"/>
      <c r="P356" s="242">
        <f>O356*H356</f>
        <v>0</v>
      </c>
      <c r="Q356" s="242">
        <v>0.74460999999999999</v>
      </c>
      <c r="R356" s="242">
        <f>Q356*H356</f>
        <v>13.402979999999999</v>
      </c>
      <c r="S356" s="242">
        <v>0</v>
      </c>
      <c r="T356" s="243">
        <f>S356*H356</f>
        <v>0</v>
      </c>
      <c r="U356" s="39"/>
      <c r="V356" s="39"/>
      <c r="W356" s="39"/>
      <c r="X356" s="39"/>
      <c r="Y356" s="39"/>
      <c r="Z356" s="39"/>
      <c r="AA356" s="39"/>
      <c r="AB356" s="39"/>
      <c r="AC356" s="39"/>
      <c r="AD356" s="39"/>
      <c r="AE356" s="39"/>
      <c r="AR356" s="244" t="s">
        <v>201</v>
      </c>
      <c r="AT356" s="244" t="s">
        <v>137</v>
      </c>
      <c r="AU356" s="244" t="s">
        <v>85</v>
      </c>
      <c r="AY356" s="16" t="s">
        <v>136</v>
      </c>
      <c r="BE356" s="144">
        <f>IF(N356="základní",J356,0)</f>
        <v>0</v>
      </c>
      <c r="BF356" s="144">
        <f>IF(N356="snížená",J356,0)</f>
        <v>0</v>
      </c>
      <c r="BG356" s="144">
        <f>IF(N356="zákl. přenesená",J356,0)</f>
        <v>0</v>
      </c>
      <c r="BH356" s="144">
        <f>IF(N356="sníž. přenesená",J356,0)</f>
        <v>0</v>
      </c>
      <c r="BI356" s="144">
        <f>IF(N356="nulová",J356,0)</f>
        <v>0</v>
      </c>
      <c r="BJ356" s="16" t="s">
        <v>85</v>
      </c>
      <c r="BK356" s="144">
        <f>ROUND(I356*H356,2)</f>
        <v>0</v>
      </c>
      <c r="BL356" s="16" t="s">
        <v>201</v>
      </c>
      <c r="BM356" s="244" t="s">
        <v>998</v>
      </c>
    </row>
    <row r="357" s="2" customFormat="1">
      <c r="A357" s="39"/>
      <c r="B357" s="40"/>
      <c r="C357" s="41"/>
      <c r="D357" s="245" t="s">
        <v>143</v>
      </c>
      <c r="E357" s="41"/>
      <c r="F357" s="246" t="s">
        <v>502</v>
      </c>
      <c r="G357" s="41"/>
      <c r="H357" s="41"/>
      <c r="I357" s="247"/>
      <c r="J357" s="41"/>
      <c r="K357" s="41"/>
      <c r="L357" s="42"/>
      <c r="M357" s="248"/>
      <c r="N357" s="249"/>
      <c r="O357" s="92"/>
      <c r="P357" s="92"/>
      <c r="Q357" s="92"/>
      <c r="R357" s="92"/>
      <c r="S357" s="92"/>
      <c r="T357" s="93"/>
      <c r="U357" s="39"/>
      <c r="V357" s="39"/>
      <c r="W357" s="39"/>
      <c r="X357" s="39"/>
      <c r="Y357" s="39"/>
      <c r="Z357" s="39"/>
      <c r="AA357" s="39"/>
      <c r="AB357" s="39"/>
      <c r="AC357" s="39"/>
      <c r="AD357" s="39"/>
      <c r="AE357" s="39"/>
      <c r="AT357" s="16" t="s">
        <v>143</v>
      </c>
      <c r="AU357" s="16" t="s">
        <v>85</v>
      </c>
    </row>
    <row r="358" s="2" customFormat="1">
      <c r="A358" s="39"/>
      <c r="B358" s="40"/>
      <c r="C358" s="41"/>
      <c r="D358" s="245" t="s">
        <v>147</v>
      </c>
      <c r="E358" s="41"/>
      <c r="F358" s="252" t="s">
        <v>504</v>
      </c>
      <c r="G358" s="41"/>
      <c r="H358" s="41"/>
      <c r="I358" s="247"/>
      <c r="J358" s="41"/>
      <c r="K358" s="41"/>
      <c r="L358" s="42"/>
      <c r="M358" s="248"/>
      <c r="N358" s="249"/>
      <c r="O358" s="92"/>
      <c r="P358" s="92"/>
      <c r="Q358" s="92"/>
      <c r="R358" s="92"/>
      <c r="S358" s="92"/>
      <c r="T358" s="93"/>
      <c r="U358" s="39"/>
      <c r="V358" s="39"/>
      <c r="W358" s="39"/>
      <c r="X358" s="39"/>
      <c r="Y358" s="39"/>
      <c r="Z358" s="39"/>
      <c r="AA358" s="39"/>
      <c r="AB358" s="39"/>
      <c r="AC358" s="39"/>
      <c r="AD358" s="39"/>
      <c r="AE358" s="39"/>
      <c r="AT358" s="16" t="s">
        <v>147</v>
      </c>
      <c r="AU358" s="16" t="s">
        <v>85</v>
      </c>
    </row>
    <row r="359" s="13" customFormat="1">
      <c r="A359" s="13"/>
      <c r="B359" s="253"/>
      <c r="C359" s="254"/>
      <c r="D359" s="245" t="s">
        <v>219</v>
      </c>
      <c r="E359" s="255" t="s">
        <v>1</v>
      </c>
      <c r="F359" s="256" t="s">
        <v>999</v>
      </c>
      <c r="G359" s="254"/>
      <c r="H359" s="257">
        <v>18</v>
      </c>
      <c r="I359" s="258"/>
      <c r="J359" s="254"/>
      <c r="K359" s="254"/>
      <c r="L359" s="259"/>
      <c r="M359" s="260"/>
      <c r="N359" s="261"/>
      <c r="O359" s="261"/>
      <c r="P359" s="261"/>
      <c r="Q359" s="261"/>
      <c r="R359" s="261"/>
      <c r="S359" s="261"/>
      <c r="T359" s="262"/>
      <c r="U359" s="13"/>
      <c r="V359" s="13"/>
      <c r="W359" s="13"/>
      <c r="X359" s="13"/>
      <c r="Y359" s="13"/>
      <c r="Z359" s="13"/>
      <c r="AA359" s="13"/>
      <c r="AB359" s="13"/>
      <c r="AC359" s="13"/>
      <c r="AD359" s="13"/>
      <c r="AE359" s="13"/>
      <c r="AT359" s="263" t="s">
        <v>219</v>
      </c>
      <c r="AU359" s="263" t="s">
        <v>85</v>
      </c>
      <c r="AV359" s="13" t="s">
        <v>87</v>
      </c>
      <c r="AW359" s="13" t="s">
        <v>32</v>
      </c>
      <c r="AX359" s="13" t="s">
        <v>85</v>
      </c>
      <c r="AY359" s="263" t="s">
        <v>136</v>
      </c>
    </row>
    <row r="360" s="2" customFormat="1" ht="24.15" customHeight="1">
      <c r="A360" s="39"/>
      <c r="B360" s="40"/>
      <c r="C360" s="264" t="s">
        <v>555</v>
      </c>
      <c r="D360" s="264" t="s">
        <v>278</v>
      </c>
      <c r="E360" s="265" t="s">
        <v>494</v>
      </c>
      <c r="F360" s="266" t="s">
        <v>495</v>
      </c>
      <c r="G360" s="267" t="s">
        <v>140</v>
      </c>
      <c r="H360" s="268">
        <v>1</v>
      </c>
      <c r="I360" s="269"/>
      <c r="J360" s="270">
        <f>ROUND(I360*H360,2)</f>
        <v>0</v>
      </c>
      <c r="K360" s="271"/>
      <c r="L360" s="272"/>
      <c r="M360" s="273" t="s">
        <v>1</v>
      </c>
      <c r="N360" s="274" t="s">
        <v>42</v>
      </c>
      <c r="O360" s="92"/>
      <c r="P360" s="242">
        <f>O360*H360</f>
        <v>0</v>
      </c>
      <c r="Q360" s="242">
        <v>0.0025000000000000001</v>
      </c>
      <c r="R360" s="242">
        <f>Q360*H360</f>
        <v>0.0025000000000000001</v>
      </c>
      <c r="S360" s="242">
        <v>0</v>
      </c>
      <c r="T360" s="243">
        <f>S360*H360</f>
        <v>0</v>
      </c>
      <c r="U360" s="39"/>
      <c r="V360" s="39"/>
      <c r="W360" s="39"/>
      <c r="X360" s="39"/>
      <c r="Y360" s="39"/>
      <c r="Z360" s="39"/>
      <c r="AA360" s="39"/>
      <c r="AB360" s="39"/>
      <c r="AC360" s="39"/>
      <c r="AD360" s="39"/>
      <c r="AE360" s="39"/>
      <c r="AR360" s="244" t="s">
        <v>201</v>
      </c>
      <c r="AT360" s="244" t="s">
        <v>278</v>
      </c>
      <c r="AU360" s="244" t="s">
        <v>85</v>
      </c>
      <c r="AY360" s="16" t="s">
        <v>136</v>
      </c>
      <c r="BE360" s="144">
        <f>IF(N360="základní",J360,0)</f>
        <v>0</v>
      </c>
      <c r="BF360" s="144">
        <f>IF(N360="snížená",J360,0)</f>
        <v>0</v>
      </c>
      <c r="BG360" s="144">
        <f>IF(N360="zákl. přenesená",J360,0)</f>
        <v>0</v>
      </c>
      <c r="BH360" s="144">
        <f>IF(N360="sníž. přenesená",J360,0)</f>
        <v>0</v>
      </c>
      <c r="BI360" s="144">
        <f>IF(N360="nulová",J360,0)</f>
        <v>0</v>
      </c>
      <c r="BJ360" s="16" t="s">
        <v>85</v>
      </c>
      <c r="BK360" s="144">
        <f>ROUND(I360*H360,2)</f>
        <v>0</v>
      </c>
      <c r="BL360" s="16" t="s">
        <v>201</v>
      </c>
      <c r="BM360" s="244" t="s">
        <v>1000</v>
      </c>
    </row>
    <row r="361" s="2" customFormat="1">
      <c r="A361" s="39"/>
      <c r="B361" s="40"/>
      <c r="C361" s="41"/>
      <c r="D361" s="245" t="s">
        <v>143</v>
      </c>
      <c r="E361" s="41"/>
      <c r="F361" s="246" t="s">
        <v>495</v>
      </c>
      <c r="G361" s="41"/>
      <c r="H361" s="41"/>
      <c r="I361" s="247"/>
      <c r="J361" s="41"/>
      <c r="K361" s="41"/>
      <c r="L361" s="42"/>
      <c r="M361" s="248"/>
      <c r="N361" s="249"/>
      <c r="O361" s="92"/>
      <c r="P361" s="92"/>
      <c r="Q361" s="92"/>
      <c r="R361" s="92"/>
      <c r="S361" s="92"/>
      <c r="T361" s="93"/>
      <c r="U361" s="39"/>
      <c r="V361" s="39"/>
      <c r="W361" s="39"/>
      <c r="X361" s="39"/>
      <c r="Y361" s="39"/>
      <c r="Z361" s="39"/>
      <c r="AA361" s="39"/>
      <c r="AB361" s="39"/>
      <c r="AC361" s="39"/>
      <c r="AD361" s="39"/>
      <c r="AE361" s="39"/>
      <c r="AT361" s="16" t="s">
        <v>143</v>
      </c>
      <c r="AU361" s="16" t="s">
        <v>85</v>
      </c>
    </row>
    <row r="362" s="2" customFormat="1" ht="16.5" customHeight="1">
      <c r="A362" s="39"/>
      <c r="B362" s="40"/>
      <c r="C362" s="264" t="s">
        <v>559</v>
      </c>
      <c r="D362" s="264" t="s">
        <v>278</v>
      </c>
      <c r="E362" s="265" t="s">
        <v>498</v>
      </c>
      <c r="F362" s="266" t="s">
        <v>499</v>
      </c>
      <c r="G362" s="267" t="s">
        <v>140</v>
      </c>
      <c r="H362" s="268">
        <v>2</v>
      </c>
      <c r="I362" s="269"/>
      <c r="J362" s="270">
        <f>ROUND(I362*H362,2)</f>
        <v>0</v>
      </c>
      <c r="K362" s="271"/>
      <c r="L362" s="272"/>
      <c r="M362" s="273" t="s">
        <v>1</v>
      </c>
      <c r="N362" s="274" t="s">
        <v>42</v>
      </c>
      <c r="O362" s="92"/>
      <c r="P362" s="242">
        <f>O362*H362</f>
        <v>0</v>
      </c>
      <c r="Q362" s="242">
        <v>0.0020999999999999999</v>
      </c>
      <c r="R362" s="242">
        <f>Q362*H362</f>
        <v>0.0041999999999999997</v>
      </c>
      <c r="S362" s="242">
        <v>0</v>
      </c>
      <c r="T362" s="243">
        <f>S362*H362</f>
        <v>0</v>
      </c>
      <c r="U362" s="39"/>
      <c r="V362" s="39"/>
      <c r="W362" s="39"/>
      <c r="X362" s="39"/>
      <c r="Y362" s="39"/>
      <c r="Z362" s="39"/>
      <c r="AA362" s="39"/>
      <c r="AB362" s="39"/>
      <c r="AC362" s="39"/>
      <c r="AD362" s="39"/>
      <c r="AE362" s="39"/>
      <c r="AR362" s="244" t="s">
        <v>201</v>
      </c>
      <c r="AT362" s="244" t="s">
        <v>278</v>
      </c>
      <c r="AU362" s="244" t="s">
        <v>85</v>
      </c>
      <c r="AY362" s="16" t="s">
        <v>136</v>
      </c>
      <c r="BE362" s="144">
        <f>IF(N362="základní",J362,0)</f>
        <v>0</v>
      </c>
      <c r="BF362" s="144">
        <f>IF(N362="snížená",J362,0)</f>
        <v>0</v>
      </c>
      <c r="BG362" s="144">
        <f>IF(N362="zákl. přenesená",J362,0)</f>
        <v>0</v>
      </c>
      <c r="BH362" s="144">
        <f>IF(N362="sníž. přenesená",J362,0)</f>
        <v>0</v>
      </c>
      <c r="BI362" s="144">
        <f>IF(N362="nulová",J362,0)</f>
        <v>0</v>
      </c>
      <c r="BJ362" s="16" t="s">
        <v>85</v>
      </c>
      <c r="BK362" s="144">
        <f>ROUND(I362*H362,2)</f>
        <v>0</v>
      </c>
      <c r="BL362" s="16" t="s">
        <v>201</v>
      </c>
      <c r="BM362" s="244" t="s">
        <v>1001</v>
      </c>
    </row>
    <row r="363" s="2" customFormat="1">
      <c r="A363" s="39"/>
      <c r="B363" s="40"/>
      <c r="C363" s="41"/>
      <c r="D363" s="245" t="s">
        <v>143</v>
      </c>
      <c r="E363" s="41"/>
      <c r="F363" s="246" t="s">
        <v>499</v>
      </c>
      <c r="G363" s="41"/>
      <c r="H363" s="41"/>
      <c r="I363" s="247"/>
      <c r="J363" s="41"/>
      <c r="K363" s="41"/>
      <c r="L363" s="42"/>
      <c r="M363" s="248"/>
      <c r="N363" s="249"/>
      <c r="O363" s="92"/>
      <c r="P363" s="92"/>
      <c r="Q363" s="92"/>
      <c r="R363" s="92"/>
      <c r="S363" s="92"/>
      <c r="T363" s="93"/>
      <c r="U363" s="39"/>
      <c r="V363" s="39"/>
      <c r="W363" s="39"/>
      <c r="X363" s="39"/>
      <c r="Y363" s="39"/>
      <c r="Z363" s="39"/>
      <c r="AA363" s="39"/>
      <c r="AB363" s="39"/>
      <c r="AC363" s="39"/>
      <c r="AD363" s="39"/>
      <c r="AE363" s="39"/>
      <c r="AT363" s="16" t="s">
        <v>143</v>
      </c>
      <c r="AU363" s="16" t="s">
        <v>85</v>
      </c>
    </row>
    <row r="364" s="2" customFormat="1" ht="24.15" customHeight="1">
      <c r="A364" s="39"/>
      <c r="B364" s="40"/>
      <c r="C364" s="232" t="s">
        <v>566</v>
      </c>
      <c r="D364" s="232" t="s">
        <v>137</v>
      </c>
      <c r="E364" s="233" t="s">
        <v>484</v>
      </c>
      <c r="F364" s="234" t="s">
        <v>485</v>
      </c>
      <c r="G364" s="235" t="s">
        <v>140</v>
      </c>
      <c r="H364" s="236">
        <v>3</v>
      </c>
      <c r="I364" s="237"/>
      <c r="J364" s="238">
        <f>ROUND(I364*H364,2)</f>
        <v>0</v>
      </c>
      <c r="K364" s="239"/>
      <c r="L364" s="42"/>
      <c r="M364" s="240" t="s">
        <v>1</v>
      </c>
      <c r="N364" s="241" t="s">
        <v>42</v>
      </c>
      <c r="O364" s="92"/>
      <c r="P364" s="242">
        <f>O364*H364</f>
        <v>0</v>
      </c>
      <c r="Q364" s="242">
        <v>0</v>
      </c>
      <c r="R364" s="242">
        <f>Q364*H364</f>
        <v>0</v>
      </c>
      <c r="S364" s="242">
        <v>0</v>
      </c>
      <c r="T364" s="243">
        <f>S364*H364</f>
        <v>0</v>
      </c>
      <c r="U364" s="39"/>
      <c r="V364" s="39"/>
      <c r="W364" s="39"/>
      <c r="X364" s="39"/>
      <c r="Y364" s="39"/>
      <c r="Z364" s="39"/>
      <c r="AA364" s="39"/>
      <c r="AB364" s="39"/>
      <c r="AC364" s="39"/>
      <c r="AD364" s="39"/>
      <c r="AE364" s="39"/>
      <c r="AR364" s="244" t="s">
        <v>141</v>
      </c>
      <c r="AT364" s="244" t="s">
        <v>137</v>
      </c>
      <c r="AU364" s="244" t="s">
        <v>85</v>
      </c>
      <c r="AY364" s="16" t="s">
        <v>136</v>
      </c>
      <c r="BE364" s="144">
        <f>IF(N364="základní",J364,0)</f>
        <v>0</v>
      </c>
      <c r="BF364" s="144">
        <f>IF(N364="snížená",J364,0)</f>
        <v>0</v>
      </c>
      <c r="BG364" s="144">
        <f>IF(N364="zákl. přenesená",J364,0)</f>
        <v>0</v>
      </c>
      <c r="BH364" s="144">
        <f>IF(N364="sníž. přenesená",J364,0)</f>
        <v>0</v>
      </c>
      <c r="BI364" s="144">
        <f>IF(N364="nulová",J364,0)</f>
        <v>0</v>
      </c>
      <c r="BJ364" s="16" t="s">
        <v>85</v>
      </c>
      <c r="BK364" s="144">
        <f>ROUND(I364*H364,2)</f>
        <v>0</v>
      </c>
      <c r="BL364" s="16" t="s">
        <v>141</v>
      </c>
      <c r="BM364" s="244" t="s">
        <v>1002</v>
      </c>
    </row>
    <row r="365" s="2" customFormat="1">
      <c r="A365" s="39"/>
      <c r="B365" s="40"/>
      <c r="C365" s="41"/>
      <c r="D365" s="245" t="s">
        <v>143</v>
      </c>
      <c r="E365" s="41"/>
      <c r="F365" s="246" t="s">
        <v>487</v>
      </c>
      <c r="G365" s="41"/>
      <c r="H365" s="41"/>
      <c r="I365" s="247"/>
      <c r="J365" s="41"/>
      <c r="K365" s="41"/>
      <c r="L365" s="42"/>
      <c r="M365" s="248"/>
      <c r="N365" s="249"/>
      <c r="O365" s="92"/>
      <c r="P365" s="92"/>
      <c r="Q365" s="92"/>
      <c r="R365" s="92"/>
      <c r="S365" s="92"/>
      <c r="T365" s="93"/>
      <c r="U365" s="39"/>
      <c r="V365" s="39"/>
      <c r="W365" s="39"/>
      <c r="X365" s="39"/>
      <c r="Y365" s="39"/>
      <c r="Z365" s="39"/>
      <c r="AA365" s="39"/>
      <c r="AB365" s="39"/>
      <c r="AC365" s="39"/>
      <c r="AD365" s="39"/>
      <c r="AE365" s="39"/>
      <c r="AT365" s="16" t="s">
        <v>143</v>
      </c>
      <c r="AU365" s="16" t="s">
        <v>85</v>
      </c>
    </row>
    <row r="366" s="2" customFormat="1">
      <c r="A366" s="39"/>
      <c r="B366" s="40"/>
      <c r="C366" s="41"/>
      <c r="D366" s="245" t="s">
        <v>147</v>
      </c>
      <c r="E366" s="41"/>
      <c r="F366" s="252" t="s">
        <v>488</v>
      </c>
      <c r="G366" s="41"/>
      <c r="H366" s="41"/>
      <c r="I366" s="247"/>
      <c r="J366" s="41"/>
      <c r="K366" s="41"/>
      <c r="L366" s="42"/>
      <c r="M366" s="248"/>
      <c r="N366" s="249"/>
      <c r="O366" s="92"/>
      <c r="P366" s="92"/>
      <c r="Q366" s="92"/>
      <c r="R366" s="92"/>
      <c r="S366" s="92"/>
      <c r="T366" s="93"/>
      <c r="U366" s="39"/>
      <c r="V366" s="39"/>
      <c r="W366" s="39"/>
      <c r="X366" s="39"/>
      <c r="Y366" s="39"/>
      <c r="Z366" s="39"/>
      <c r="AA366" s="39"/>
      <c r="AB366" s="39"/>
      <c r="AC366" s="39"/>
      <c r="AD366" s="39"/>
      <c r="AE366" s="39"/>
      <c r="AT366" s="16" t="s">
        <v>147</v>
      </c>
      <c r="AU366" s="16" t="s">
        <v>85</v>
      </c>
    </row>
    <row r="367" s="12" customFormat="1" ht="25.92" customHeight="1">
      <c r="A367" s="12"/>
      <c r="B367" s="218"/>
      <c r="C367" s="219"/>
      <c r="D367" s="220" t="s">
        <v>76</v>
      </c>
      <c r="E367" s="221" t="s">
        <v>191</v>
      </c>
      <c r="F367" s="221" t="s">
        <v>506</v>
      </c>
      <c r="G367" s="219"/>
      <c r="H367" s="219"/>
      <c r="I367" s="222"/>
      <c r="J367" s="223">
        <f>BK367</f>
        <v>0</v>
      </c>
      <c r="K367" s="219"/>
      <c r="L367" s="224"/>
      <c r="M367" s="225"/>
      <c r="N367" s="226"/>
      <c r="O367" s="226"/>
      <c r="P367" s="227">
        <f>SUM(P368:P373)</f>
        <v>0</v>
      </c>
      <c r="Q367" s="226"/>
      <c r="R367" s="227">
        <f>SUM(R368:R373)</f>
        <v>0.16158719999999999</v>
      </c>
      <c r="S367" s="226"/>
      <c r="T367" s="228">
        <f>SUM(T368:T373)</f>
        <v>0</v>
      </c>
      <c r="U367" s="12"/>
      <c r="V367" s="12"/>
      <c r="W367" s="12"/>
      <c r="X367" s="12"/>
      <c r="Y367" s="12"/>
      <c r="Z367" s="12"/>
      <c r="AA367" s="12"/>
      <c r="AB367" s="12"/>
      <c r="AC367" s="12"/>
      <c r="AD367" s="12"/>
      <c r="AE367" s="12"/>
      <c r="AR367" s="229" t="s">
        <v>85</v>
      </c>
      <c r="AT367" s="230" t="s">
        <v>76</v>
      </c>
      <c r="AU367" s="230" t="s">
        <v>77</v>
      </c>
      <c r="AY367" s="229" t="s">
        <v>136</v>
      </c>
      <c r="BK367" s="231">
        <f>SUM(BK368:BK373)</f>
        <v>0</v>
      </c>
    </row>
    <row r="368" s="2" customFormat="1" ht="24.15" customHeight="1">
      <c r="A368" s="39"/>
      <c r="B368" s="40"/>
      <c r="C368" s="232" t="s">
        <v>573</v>
      </c>
      <c r="D368" s="232" t="s">
        <v>137</v>
      </c>
      <c r="E368" s="233" t="s">
        <v>508</v>
      </c>
      <c r="F368" s="234" t="s">
        <v>509</v>
      </c>
      <c r="G368" s="235" t="s">
        <v>432</v>
      </c>
      <c r="H368" s="236">
        <v>336.63999999999999</v>
      </c>
      <c r="I368" s="237"/>
      <c r="J368" s="238">
        <f>ROUND(I368*H368,2)</f>
        <v>0</v>
      </c>
      <c r="K368" s="239"/>
      <c r="L368" s="42"/>
      <c r="M368" s="240" t="s">
        <v>1</v>
      </c>
      <c r="N368" s="241" t="s">
        <v>42</v>
      </c>
      <c r="O368" s="92"/>
      <c r="P368" s="242">
        <f>O368*H368</f>
        <v>0</v>
      </c>
      <c r="Q368" s="242">
        <v>0</v>
      </c>
      <c r="R368" s="242">
        <f>Q368*H368</f>
        <v>0</v>
      </c>
      <c r="S368" s="242">
        <v>0</v>
      </c>
      <c r="T368" s="243">
        <f>S368*H368</f>
        <v>0</v>
      </c>
      <c r="U368" s="39"/>
      <c r="V368" s="39"/>
      <c r="W368" s="39"/>
      <c r="X368" s="39"/>
      <c r="Y368" s="39"/>
      <c r="Z368" s="39"/>
      <c r="AA368" s="39"/>
      <c r="AB368" s="39"/>
      <c r="AC368" s="39"/>
      <c r="AD368" s="39"/>
      <c r="AE368" s="39"/>
      <c r="AR368" s="244" t="s">
        <v>141</v>
      </c>
      <c r="AT368" s="244" t="s">
        <v>137</v>
      </c>
      <c r="AU368" s="244" t="s">
        <v>85</v>
      </c>
      <c r="AY368" s="16" t="s">
        <v>136</v>
      </c>
      <c r="BE368" s="144">
        <f>IF(N368="základní",J368,0)</f>
        <v>0</v>
      </c>
      <c r="BF368" s="144">
        <f>IF(N368="snížená",J368,0)</f>
        <v>0</v>
      </c>
      <c r="BG368" s="144">
        <f>IF(N368="zákl. přenesená",J368,0)</f>
        <v>0</v>
      </c>
      <c r="BH368" s="144">
        <f>IF(N368="sníž. přenesená",J368,0)</f>
        <v>0</v>
      </c>
      <c r="BI368" s="144">
        <f>IF(N368="nulová",J368,0)</f>
        <v>0</v>
      </c>
      <c r="BJ368" s="16" t="s">
        <v>85</v>
      </c>
      <c r="BK368" s="144">
        <f>ROUND(I368*H368,2)</f>
        <v>0</v>
      </c>
      <c r="BL368" s="16" t="s">
        <v>141</v>
      </c>
      <c r="BM368" s="244" t="s">
        <v>1003</v>
      </c>
    </row>
    <row r="369" s="2" customFormat="1">
      <c r="A369" s="39"/>
      <c r="B369" s="40"/>
      <c r="C369" s="41"/>
      <c r="D369" s="245" t="s">
        <v>143</v>
      </c>
      <c r="E369" s="41"/>
      <c r="F369" s="246" t="s">
        <v>511</v>
      </c>
      <c r="G369" s="41"/>
      <c r="H369" s="41"/>
      <c r="I369" s="247"/>
      <c r="J369" s="41"/>
      <c r="K369" s="41"/>
      <c r="L369" s="42"/>
      <c r="M369" s="248"/>
      <c r="N369" s="249"/>
      <c r="O369" s="92"/>
      <c r="P369" s="92"/>
      <c r="Q369" s="92"/>
      <c r="R369" s="92"/>
      <c r="S369" s="92"/>
      <c r="T369" s="93"/>
      <c r="U369" s="39"/>
      <c r="V369" s="39"/>
      <c r="W369" s="39"/>
      <c r="X369" s="39"/>
      <c r="Y369" s="39"/>
      <c r="Z369" s="39"/>
      <c r="AA369" s="39"/>
      <c r="AB369" s="39"/>
      <c r="AC369" s="39"/>
      <c r="AD369" s="39"/>
      <c r="AE369" s="39"/>
      <c r="AT369" s="16" t="s">
        <v>143</v>
      </c>
      <c r="AU369" s="16" t="s">
        <v>85</v>
      </c>
    </row>
    <row r="370" s="2" customFormat="1">
      <c r="A370" s="39"/>
      <c r="B370" s="40"/>
      <c r="C370" s="41"/>
      <c r="D370" s="250" t="s">
        <v>145</v>
      </c>
      <c r="E370" s="41"/>
      <c r="F370" s="251" t="s">
        <v>512</v>
      </c>
      <c r="G370" s="41"/>
      <c r="H370" s="41"/>
      <c r="I370" s="247"/>
      <c r="J370" s="41"/>
      <c r="K370" s="41"/>
      <c r="L370" s="42"/>
      <c r="M370" s="248"/>
      <c r="N370" s="249"/>
      <c r="O370" s="92"/>
      <c r="P370" s="92"/>
      <c r="Q370" s="92"/>
      <c r="R370" s="92"/>
      <c r="S370" s="92"/>
      <c r="T370" s="93"/>
      <c r="U370" s="39"/>
      <c r="V370" s="39"/>
      <c r="W370" s="39"/>
      <c r="X370" s="39"/>
      <c r="Y370" s="39"/>
      <c r="Z370" s="39"/>
      <c r="AA370" s="39"/>
      <c r="AB370" s="39"/>
      <c r="AC370" s="39"/>
      <c r="AD370" s="39"/>
      <c r="AE370" s="39"/>
      <c r="AT370" s="16" t="s">
        <v>145</v>
      </c>
      <c r="AU370" s="16" t="s">
        <v>85</v>
      </c>
    </row>
    <row r="371" s="2" customFormat="1">
      <c r="A371" s="39"/>
      <c r="B371" s="40"/>
      <c r="C371" s="41"/>
      <c r="D371" s="245" t="s">
        <v>147</v>
      </c>
      <c r="E371" s="41"/>
      <c r="F371" s="252" t="s">
        <v>513</v>
      </c>
      <c r="G371" s="41"/>
      <c r="H371" s="41"/>
      <c r="I371" s="247"/>
      <c r="J371" s="41"/>
      <c r="K371" s="41"/>
      <c r="L371" s="42"/>
      <c r="M371" s="248"/>
      <c r="N371" s="249"/>
      <c r="O371" s="92"/>
      <c r="P371" s="92"/>
      <c r="Q371" s="92"/>
      <c r="R371" s="92"/>
      <c r="S371" s="92"/>
      <c r="T371" s="93"/>
      <c r="U371" s="39"/>
      <c r="V371" s="39"/>
      <c r="W371" s="39"/>
      <c r="X371" s="39"/>
      <c r="Y371" s="39"/>
      <c r="Z371" s="39"/>
      <c r="AA371" s="39"/>
      <c r="AB371" s="39"/>
      <c r="AC371" s="39"/>
      <c r="AD371" s="39"/>
      <c r="AE371" s="39"/>
      <c r="AT371" s="16" t="s">
        <v>147</v>
      </c>
      <c r="AU371" s="16" t="s">
        <v>85</v>
      </c>
    </row>
    <row r="372" s="2" customFormat="1" ht="37.8" customHeight="1">
      <c r="A372" s="39"/>
      <c r="B372" s="40"/>
      <c r="C372" s="264" t="s">
        <v>579</v>
      </c>
      <c r="D372" s="264" t="s">
        <v>278</v>
      </c>
      <c r="E372" s="265" t="s">
        <v>556</v>
      </c>
      <c r="F372" s="266" t="s">
        <v>557</v>
      </c>
      <c r="G372" s="267" t="s">
        <v>432</v>
      </c>
      <c r="H372" s="268">
        <v>336.63999999999999</v>
      </c>
      <c r="I372" s="269"/>
      <c r="J372" s="270">
        <f>ROUND(I372*H372,2)</f>
        <v>0</v>
      </c>
      <c r="K372" s="271"/>
      <c r="L372" s="272"/>
      <c r="M372" s="273" t="s">
        <v>1</v>
      </c>
      <c r="N372" s="274" t="s">
        <v>42</v>
      </c>
      <c r="O372" s="92"/>
      <c r="P372" s="242">
        <f>O372*H372</f>
        <v>0</v>
      </c>
      <c r="Q372" s="242">
        <v>0.00048000000000000001</v>
      </c>
      <c r="R372" s="242">
        <f>Q372*H372</f>
        <v>0.16158719999999999</v>
      </c>
      <c r="S372" s="242">
        <v>0</v>
      </c>
      <c r="T372" s="243">
        <f>S372*H372</f>
        <v>0</v>
      </c>
      <c r="U372" s="39"/>
      <c r="V372" s="39"/>
      <c r="W372" s="39"/>
      <c r="X372" s="39"/>
      <c r="Y372" s="39"/>
      <c r="Z372" s="39"/>
      <c r="AA372" s="39"/>
      <c r="AB372" s="39"/>
      <c r="AC372" s="39"/>
      <c r="AD372" s="39"/>
      <c r="AE372" s="39"/>
      <c r="AR372" s="244" t="s">
        <v>191</v>
      </c>
      <c r="AT372" s="244" t="s">
        <v>278</v>
      </c>
      <c r="AU372" s="244" t="s">
        <v>85</v>
      </c>
      <c r="AY372" s="16" t="s">
        <v>136</v>
      </c>
      <c r="BE372" s="144">
        <f>IF(N372="základní",J372,0)</f>
        <v>0</v>
      </c>
      <c r="BF372" s="144">
        <f>IF(N372="snížená",J372,0)</f>
        <v>0</v>
      </c>
      <c r="BG372" s="144">
        <f>IF(N372="zákl. přenesená",J372,0)</f>
        <v>0</v>
      </c>
      <c r="BH372" s="144">
        <f>IF(N372="sníž. přenesená",J372,0)</f>
        <v>0</v>
      </c>
      <c r="BI372" s="144">
        <f>IF(N372="nulová",J372,0)</f>
        <v>0</v>
      </c>
      <c r="BJ372" s="16" t="s">
        <v>85</v>
      </c>
      <c r="BK372" s="144">
        <f>ROUND(I372*H372,2)</f>
        <v>0</v>
      </c>
      <c r="BL372" s="16" t="s">
        <v>141</v>
      </c>
      <c r="BM372" s="244" t="s">
        <v>1004</v>
      </c>
    </row>
    <row r="373" s="2" customFormat="1">
      <c r="A373" s="39"/>
      <c r="B373" s="40"/>
      <c r="C373" s="41"/>
      <c r="D373" s="245" t="s">
        <v>143</v>
      </c>
      <c r="E373" s="41"/>
      <c r="F373" s="246" t="s">
        <v>557</v>
      </c>
      <c r="G373" s="41"/>
      <c r="H373" s="41"/>
      <c r="I373" s="247"/>
      <c r="J373" s="41"/>
      <c r="K373" s="41"/>
      <c r="L373" s="42"/>
      <c r="M373" s="248"/>
      <c r="N373" s="249"/>
      <c r="O373" s="92"/>
      <c r="P373" s="92"/>
      <c r="Q373" s="92"/>
      <c r="R373" s="92"/>
      <c r="S373" s="92"/>
      <c r="T373" s="93"/>
      <c r="U373" s="39"/>
      <c r="V373" s="39"/>
      <c r="W373" s="39"/>
      <c r="X373" s="39"/>
      <c r="Y373" s="39"/>
      <c r="Z373" s="39"/>
      <c r="AA373" s="39"/>
      <c r="AB373" s="39"/>
      <c r="AC373" s="39"/>
      <c r="AD373" s="39"/>
      <c r="AE373" s="39"/>
      <c r="AT373" s="16" t="s">
        <v>143</v>
      </c>
      <c r="AU373" s="16" t="s">
        <v>85</v>
      </c>
    </row>
    <row r="374" s="12" customFormat="1" ht="25.92" customHeight="1">
      <c r="A374" s="12"/>
      <c r="B374" s="218"/>
      <c r="C374" s="219"/>
      <c r="D374" s="220" t="s">
        <v>76</v>
      </c>
      <c r="E374" s="221" t="s">
        <v>1005</v>
      </c>
      <c r="F374" s="221" t="s">
        <v>1006</v>
      </c>
      <c r="G374" s="219"/>
      <c r="H374" s="219"/>
      <c r="I374" s="222"/>
      <c r="J374" s="223">
        <f>BK374</f>
        <v>0</v>
      </c>
      <c r="K374" s="219"/>
      <c r="L374" s="224"/>
      <c r="M374" s="225"/>
      <c r="N374" s="226"/>
      <c r="O374" s="226"/>
      <c r="P374" s="227">
        <f>SUM(P375:P393)</f>
        <v>0</v>
      </c>
      <c r="Q374" s="226"/>
      <c r="R374" s="227">
        <f>SUM(R375:R393)</f>
        <v>0</v>
      </c>
      <c r="S374" s="226"/>
      <c r="T374" s="228">
        <f>SUM(T375:T393)</f>
        <v>92.299999999999997</v>
      </c>
      <c r="U374" s="12"/>
      <c r="V374" s="12"/>
      <c r="W374" s="12"/>
      <c r="X374" s="12"/>
      <c r="Y374" s="12"/>
      <c r="Z374" s="12"/>
      <c r="AA374" s="12"/>
      <c r="AB374" s="12"/>
      <c r="AC374" s="12"/>
      <c r="AD374" s="12"/>
      <c r="AE374" s="12"/>
      <c r="AR374" s="229" t="s">
        <v>85</v>
      </c>
      <c r="AT374" s="230" t="s">
        <v>76</v>
      </c>
      <c r="AU374" s="230" t="s">
        <v>77</v>
      </c>
      <c r="AY374" s="229" t="s">
        <v>136</v>
      </c>
      <c r="BK374" s="231">
        <f>SUM(BK375:BK393)</f>
        <v>0</v>
      </c>
    </row>
    <row r="375" s="2" customFormat="1" ht="16.5" customHeight="1">
      <c r="A375" s="39"/>
      <c r="B375" s="40"/>
      <c r="C375" s="232" t="s">
        <v>586</v>
      </c>
      <c r="D375" s="232" t="s">
        <v>137</v>
      </c>
      <c r="E375" s="233" t="s">
        <v>169</v>
      </c>
      <c r="F375" s="234" t="s">
        <v>170</v>
      </c>
      <c r="G375" s="235" t="s">
        <v>171</v>
      </c>
      <c r="H375" s="236">
        <v>260</v>
      </c>
      <c r="I375" s="237"/>
      <c r="J375" s="238">
        <f>ROUND(I375*H375,2)</f>
        <v>0</v>
      </c>
      <c r="K375" s="239"/>
      <c r="L375" s="42"/>
      <c r="M375" s="240" t="s">
        <v>1</v>
      </c>
      <c r="N375" s="241" t="s">
        <v>42</v>
      </c>
      <c r="O375" s="92"/>
      <c r="P375" s="242">
        <f>O375*H375</f>
        <v>0</v>
      </c>
      <c r="Q375" s="242">
        <v>0</v>
      </c>
      <c r="R375" s="242">
        <f>Q375*H375</f>
        <v>0</v>
      </c>
      <c r="S375" s="242">
        <v>0.35499999999999998</v>
      </c>
      <c r="T375" s="243">
        <f>S375*H375</f>
        <v>92.299999999999997</v>
      </c>
      <c r="U375" s="39"/>
      <c r="V375" s="39"/>
      <c r="W375" s="39"/>
      <c r="X375" s="39"/>
      <c r="Y375" s="39"/>
      <c r="Z375" s="39"/>
      <c r="AA375" s="39"/>
      <c r="AB375" s="39"/>
      <c r="AC375" s="39"/>
      <c r="AD375" s="39"/>
      <c r="AE375" s="39"/>
      <c r="AR375" s="244" t="s">
        <v>141</v>
      </c>
      <c r="AT375" s="244" t="s">
        <v>137</v>
      </c>
      <c r="AU375" s="244" t="s">
        <v>85</v>
      </c>
      <c r="AY375" s="16" t="s">
        <v>136</v>
      </c>
      <c r="BE375" s="144">
        <f>IF(N375="základní",J375,0)</f>
        <v>0</v>
      </c>
      <c r="BF375" s="144">
        <f>IF(N375="snížená",J375,0)</f>
        <v>0</v>
      </c>
      <c r="BG375" s="144">
        <f>IF(N375="zákl. přenesená",J375,0)</f>
        <v>0</v>
      </c>
      <c r="BH375" s="144">
        <f>IF(N375="sníž. přenesená",J375,0)</f>
        <v>0</v>
      </c>
      <c r="BI375" s="144">
        <f>IF(N375="nulová",J375,0)</f>
        <v>0</v>
      </c>
      <c r="BJ375" s="16" t="s">
        <v>85</v>
      </c>
      <c r="BK375" s="144">
        <f>ROUND(I375*H375,2)</f>
        <v>0</v>
      </c>
      <c r="BL375" s="16" t="s">
        <v>141</v>
      </c>
      <c r="BM375" s="244" t="s">
        <v>1007</v>
      </c>
    </row>
    <row r="376" s="2" customFormat="1">
      <c r="A376" s="39"/>
      <c r="B376" s="40"/>
      <c r="C376" s="41"/>
      <c r="D376" s="245" t="s">
        <v>143</v>
      </c>
      <c r="E376" s="41"/>
      <c r="F376" s="246" t="s">
        <v>173</v>
      </c>
      <c r="G376" s="41"/>
      <c r="H376" s="41"/>
      <c r="I376" s="247"/>
      <c r="J376" s="41"/>
      <c r="K376" s="41"/>
      <c r="L376" s="42"/>
      <c r="M376" s="248"/>
      <c r="N376" s="249"/>
      <c r="O376" s="92"/>
      <c r="P376" s="92"/>
      <c r="Q376" s="92"/>
      <c r="R376" s="92"/>
      <c r="S376" s="92"/>
      <c r="T376" s="93"/>
      <c r="U376" s="39"/>
      <c r="V376" s="39"/>
      <c r="W376" s="39"/>
      <c r="X376" s="39"/>
      <c r="Y376" s="39"/>
      <c r="Z376" s="39"/>
      <c r="AA376" s="39"/>
      <c r="AB376" s="39"/>
      <c r="AC376" s="39"/>
      <c r="AD376" s="39"/>
      <c r="AE376" s="39"/>
      <c r="AT376" s="16" t="s">
        <v>143</v>
      </c>
      <c r="AU376" s="16" t="s">
        <v>85</v>
      </c>
    </row>
    <row r="377" s="2" customFormat="1">
      <c r="A377" s="39"/>
      <c r="B377" s="40"/>
      <c r="C377" s="41"/>
      <c r="D377" s="250" t="s">
        <v>145</v>
      </c>
      <c r="E377" s="41"/>
      <c r="F377" s="251" t="s">
        <v>174</v>
      </c>
      <c r="G377" s="41"/>
      <c r="H377" s="41"/>
      <c r="I377" s="247"/>
      <c r="J377" s="41"/>
      <c r="K377" s="41"/>
      <c r="L377" s="42"/>
      <c r="M377" s="248"/>
      <c r="N377" s="249"/>
      <c r="O377" s="92"/>
      <c r="P377" s="92"/>
      <c r="Q377" s="92"/>
      <c r="R377" s="92"/>
      <c r="S377" s="92"/>
      <c r="T377" s="93"/>
      <c r="U377" s="39"/>
      <c r="V377" s="39"/>
      <c r="W377" s="39"/>
      <c r="X377" s="39"/>
      <c r="Y377" s="39"/>
      <c r="Z377" s="39"/>
      <c r="AA377" s="39"/>
      <c r="AB377" s="39"/>
      <c r="AC377" s="39"/>
      <c r="AD377" s="39"/>
      <c r="AE377" s="39"/>
      <c r="AT377" s="16" t="s">
        <v>145</v>
      </c>
      <c r="AU377" s="16" t="s">
        <v>85</v>
      </c>
    </row>
    <row r="378" s="2" customFormat="1">
      <c r="A378" s="39"/>
      <c r="B378" s="40"/>
      <c r="C378" s="41"/>
      <c r="D378" s="245" t="s">
        <v>147</v>
      </c>
      <c r="E378" s="41"/>
      <c r="F378" s="252" t="s">
        <v>175</v>
      </c>
      <c r="G378" s="41"/>
      <c r="H378" s="41"/>
      <c r="I378" s="247"/>
      <c r="J378" s="41"/>
      <c r="K378" s="41"/>
      <c r="L378" s="42"/>
      <c r="M378" s="248"/>
      <c r="N378" s="249"/>
      <c r="O378" s="92"/>
      <c r="P378" s="92"/>
      <c r="Q378" s="92"/>
      <c r="R378" s="92"/>
      <c r="S378" s="92"/>
      <c r="T378" s="93"/>
      <c r="U378" s="39"/>
      <c r="V378" s="39"/>
      <c r="W378" s="39"/>
      <c r="X378" s="39"/>
      <c r="Y378" s="39"/>
      <c r="Z378" s="39"/>
      <c r="AA378" s="39"/>
      <c r="AB378" s="39"/>
      <c r="AC378" s="39"/>
      <c r="AD378" s="39"/>
      <c r="AE378" s="39"/>
      <c r="AT378" s="16" t="s">
        <v>147</v>
      </c>
      <c r="AU378" s="16" t="s">
        <v>85</v>
      </c>
    </row>
    <row r="379" s="2" customFormat="1" ht="33" customHeight="1">
      <c r="A379" s="39"/>
      <c r="B379" s="40"/>
      <c r="C379" s="232" t="s">
        <v>594</v>
      </c>
      <c r="D379" s="232" t="s">
        <v>137</v>
      </c>
      <c r="E379" s="233" t="s">
        <v>1008</v>
      </c>
      <c r="F379" s="234" t="s">
        <v>1009</v>
      </c>
      <c r="G379" s="235" t="s">
        <v>250</v>
      </c>
      <c r="H379" s="236">
        <v>130</v>
      </c>
      <c r="I379" s="237"/>
      <c r="J379" s="238">
        <f>ROUND(I379*H379,2)</f>
        <v>0</v>
      </c>
      <c r="K379" s="239"/>
      <c r="L379" s="42"/>
      <c r="M379" s="240" t="s">
        <v>1</v>
      </c>
      <c r="N379" s="241" t="s">
        <v>42</v>
      </c>
      <c r="O379" s="92"/>
      <c r="P379" s="242">
        <f>O379*H379</f>
        <v>0</v>
      </c>
      <c r="Q379" s="242">
        <v>0</v>
      </c>
      <c r="R379" s="242">
        <f>Q379*H379</f>
        <v>0</v>
      </c>
      <c r="S379" s="242">
        <v>0</v>
      </c>
      <c r="T379" s="243">
        <f>S379*H379</f>
        <v>0</v>
      </c>
      <c r="U379" s="39"/>
      <c r="V379" s="39"/>
      <c r="W379" s="39"/>
      <c r="X379" s="39"/>
      <c r="Y379" s="39"/>
      <c r="Z379" s="39"/>
      <c r="AA379" s="39"/>
      <c r="AB379" s="39"/>
      <c r="AC379" s="39"/>
      <c r="AD379" s="39"/>
      <c r="AE379" s="39"/>
      <c r="AR379" s="244" t="s">
        <v>141</v>
      </c>
      <c r="AT379" s="244" t="s">
        <v>137</v>
      </c>
      <c r="AU379" s="244" t="s">
        <v>85</v>
      </c>
      <c r="AY379" s="16" t="s">
        <v>136</v>
      </c>
      <c r="BE379" s="144">
        <f>IF(N379="základní",J379,0)</f>
        <v>0</v>
      </c>
      <c r="BF379" s="144">
        <f>IF(N379="snížená",J379,0)</f>
        <v>0</v>
      </c>
      <c r="BG379" s="144">
        <f>IF(N379="zákl. přenesená",J379,0)</f>
        <v>0</v>
      </c>
      <c r="BH379" s="144">
        <f>IF(N379="sníž. přenesená",J379,0)</f>
        <v>0</v>
      </c>
      <c r="BI379" s="144">
        <f>IF(N379="nulová",J379,0)</f>
        <v>0</v>
      </c>
      <c r="BJ379" s="16" t="s">
        <v>85</v>
      </c>
      <c r="BK379" s="144">
        <f>ROUND(I379*H379,2)</f>
        <v>0</v>
      </c>
      <c r="BL379" s="16" t="s">
        <v>141</v>
      </c>
      <c r="BM379" s="244" t="s">
        <v>1010</v>
      </c>
    </row>
    <row r="380" s="2" customFormat="1">
      <c r="A380" s="39"/>
      <c r="B380" s="40"/>
      <c r="C380" s="41"/>
      <c r="D380" s="245" t="s">
        <v>143</v>
      </c>
      <c r="E380" s="41"/>
      <c r="F380" s="246" t="s">
        <v>1011</v>
      </c>
      <c r="G380" s="41"/>
      <c r="H380" s="41"/>
      <c r="I380" s="247"/>
      <c r="J380" s="41"/>
      <c r="K380" s="41"/>
      <c r="L380" s="42"/>
      <c r="M380" s="248"/>
      <c r="N380" s="249"/>
      <c r="O380" s="92"/>
      <c r="P380" s="92"/>
      <c r="Q380" s="92"/>
      <c r="R380" s="92"/>
      <c r="S380" s="92"/>
      <c r="T380" s="93"/>
      <c r="U380" s="39"/>
      <c r="V380" s="39"/>
      <c r="W380" s="39"/>
      <c r="X380" s="39"/>
      <c r="Y380" s="39"/>
      <c r="Z380" s="39"/>
      <c r="AA380" s="39"/>
      <c r="AB380" s="39"/>
      <c r="AC380" s="39"/>
      <c r="AD380" s="39"/>
      <c r="AE380" s="39"/>
      <c r="AT380" s="16" t="s">
        <v>143</v>
      </c>
      <c r="AU380" s="16" t="s">
        <v>85</v>
      </c>
    </row>
    <row r="381" s="2" customFormat="1">
      <c r="A381" s="39"/>
      <c r="B381" s="40"/>
      <c r="C381" s="41"/>
      <c r="D381" s="250" t="s">
        <v>145</v>
      </c>
      <c r="E381" s="41"/>
      <c r="F381" s="251" t="s">
        <v>1012</v>
      </c>
      <c r="G381" s="41"/>
      <c r="H381" s="41"/>
      <c r="I381" s="247"/>
      <c r="J381" s="41"/>
      <c r="K381" s="41"/>
      <c r="L381" s="42"/>
      <c r="M381" s="248"/>
      <c r="N381" s="249"/>
      <c r="O381" s="92"/>
      <c r="P381" s="92"/>
      <c r="Q381" s="92"/>
      <c r="R381" s="92"/>
      <c r="S381" s="92"/>
      <c r="T381" s="93"/>
      <c r="U381" s="39"/>
      <c r="V381" s="39"/>
      <c r="W381" s="39"/>
      <c r="X381" s="39"/>
      <c r="Y381" s="39"/>
      <c r="Z381" s="39"/>
      <c r="AA381" s="39"/>
      <c r="AB381" s="39"/>
      <c r="AC381" s="39"/>
      <c r="AD381" s="39"/>
      <c r="AE381" s="39"/>
      <c r="AT381" s="16" t="s">
        <v>145</v>
      </c>
      <c r="AU381" s="16" t="s">
        <v>85</v>
      </c>
    </row>
    <row r="382" s="2" customFormat="1">
      <c r="A382" s="39"/>
      <c r="B382" s="40"/>
      <c r="C382" s="41"/>
      <c r="D382" s="245" t="s">
        <v>147</v>
      </c>
      <c r="E382" s="41"/>
      <c r="F382" s="252" t="s">
        <v>1013</v>
      </c>
      <c r="G382" s="41"/>
      <c r="H382" s="41"/>
      <c r="I382" s="247"/>
      <c r="J382" s="41"/>
      <c r="K382" s="41"/>
      <c r="L382" s="42"/>
      <c r="M382" s="248"/>
      <c r="N382" s="249"/>
      <c r="O382" s="92"/>
      <c r="P382" s="92"/>
      <c r="Q382" s="92"/>
      <c r="R382" s="92"/>
      <c r="S382" s="92"/>
      <c r="T382" s="93"/>
      <c r="U382" s="39"/>
      <c r="V382" s="39"/>
      <c r="W382" s="39"/>
      <c r="X382" s="39"/>
      <c r="Y382" s="39"/>
      <c r="Z382" s="39"/>
      <c r="AA382" s="39"/>
      <c r="AB382" s="39"/>
      <c r="AC382" s="39"/>
      <c r="AD382" s="39"/>
      <c r="AE382" s="39"/>
      <c r="AT382" s="16" t="s">
        <v>147</v>
      </c>
      <c r="AU382" s="16" t="s">
        <v>85</v>
      </c>
    </row>
    <row r="383" s="13" customFormat="1">
      <c r="A383" s="13"/>
      <c r="B383" s="253"/>
      <c r="C383" s="254"/>
      <c r="D383" s="245" t="s">
        <v>219</v>
      </c>
      <c r="E383" s="255" t="s">
        <v>1</v>
      </c>
      <c r="F383" s="256" t="s">
        <v>1014</v>
      </c>
      <c r="G383" s="254"/>
      <c r="H383" s="257">
        <v>130</v>
      </c>
      <c r="I383" s="258"/>
      <c r="J383" s="254"/>
      <c r="K383" s="254"/>
      <c r="L383" s="259"/>
      <c r="M383" s="260"/>
      <c r="N383" s="261"/>
      <c r="O383" s="261"/>
      <c r="P383" s="261"/>
      <c r="Q383" s="261"/>
      <c r="R383" s="261"/>
      <c r="S383" s="261"/>
      <c r="T383" s="262"/>
      <c r="U383" s="13"/>
      <c r="V383" s="13"/>
      <c r="W383" s="13"/>
      <c r="X383" s="13"/>
      <c r="Y383" s="13"/>
      <c r="Z383" s="13"/>
      <c r="AA383" s="13"/>
      <c r="AB383" s="13"/>
      <c r="AC383" s="13"/>
      <c r="AD383" s="13"/>
      <c r="AE383" s="13"/>
      <c r="AT383" s="263" t="s">
        <v>219</v>
      </c>
      <c r="AU383" s="263" t="s">
        <v>85</v>
      </c>
      <c r="AV383" s="13" t="s">
        <v>87</v>
      </c>
      <c r="AW383" s="13" t="s">
        <v>32</v>
      </c>
      <c r="AX383" s="13" t="s">
        <v>85</v>
      </c>
      <c r="AY383" s="263" t="s">
        <v>136</v>
      </c>
    </row>
    <row r="384" s="2" customFormat="1" ht="21.75" customHeight="1">
      <c r="A384" s="39"/>
      <c r="B384" s="40"/>
      <c r="C384" s="232" t="s">
        <v>599</v>
      </c>
      <c r="D384" s="232" t="s">
        <v>137</v>
      </c>
      <c r="E384" s="233" t="s">
        <v>1015</v>
      </c>
      <c r="F384" s="234" t="s">
        <v>1016</v>
      </c>
      <c r="G384" s="235" t="s">
        <v>250</v>
      </c>
      <c r="H384" s="236">
        <v>3250</v>
      </c>
      <c r="I384" s="237"/>
      <c r="J384" s="238">
        <f>ROUND(I384*H384,2)</f>
        <v>0</v>
      </c>
      <c r="K384" s="239"/>
      <c r="L384" s="42"/>
      <c r="M384" s="240" t="s">
        <v>1</v>
      </c>
      <c r="N384" s="241" t="s">
        <v>42</v>
      </c>
      <c r="O384" s="92"/>
      <c r="P384" s="242">
        <f>O384*H384</f>
        <v>0</v>
      </c>
      <c r="Q384" s="242">
        <v>0</v>
      </c>
      <c r="R384" s="242">
        <f>Q384*H384</f>
        <v>0</v>
      </c>
      <c r="S384" s="242">
        <v>0</v>
      </c>
      <c r="T384" s="243">
        <f>S384*H384</f>
        <v>0</v>
      </c>
      <c r="U384" s="39"/>
      <c r="V384" s="39"/>
      <c r="W384" s="39"/>
      <c r="X384" s="39"/>
      <c r="Y384" s="39"/>
      <c r="Z384" s="39"/>
      <c r="AA384" s="39"/>
      <c r="AB384" s="39"/>
      <c r="AC384" s="39"/>
      <c r="AD384" s="39"/>
      <c r="AE384" s="39"/>
      <c r="AR384" s="244" t="s">
        <v>141</v>
      </c>
      <c r="AT384" s="244" t="s">
        <v>137</v>
      </c>
      <c r="AU384" s="244" t="s">
        <v>85</v>
      </c>
      <c r="AY384" s="16" t="s">
        <v>136</v>
      </c>
      <c r="BE384" s="144">
        <f>IF(N384="základní",J384,0)</f>
        <v>0</v>
      </c>
      <c r="BF384" s="144">
        <f>IF(N384="snížená",J384,0)</f>
        <v>0</v>
      </c>
      <c r="BG384" s="144">
        <f>IF(N384="zákl. přenesená",J384,0)</f>
        <v>0</v>
      </c>
      <c r="BH384" s="144">
        <f>IF(N384="sníž. přenesená",J384,0)</f>
        <v>0</v>
      </c>
      <c r="BI384" s="144">
        <f>IF(N384="nulová",J384,0)</f>
        <v>0</v>
      </c>
      <c r="BJ384" s="16" t="s">
        <v>85</v>
      </c>
      <c r="BK384" s="144">
        <f>ROUND(I384*H384,2)</f>
        <v>0</v>
      </c>
      <c r="BL384" s="16" t="s">
        <v>141</v>
      </c>
      <c r="BM384" s="244" t="s">
        <v>1017</v>
      </c>
    </row>
    <row r="385" s="2" customFormat="1">
      <c r="A385" s="39"/>
      <c r="B385" s="40"/>
      <c r="C385" s="41"/>
      <c r="D385" s="245" t="s">
        <v>143</v>
      </c>
      <c r="E385" s="41"/>
      <c r="F385" s="246" t="s">
        <v>1018</v>
      </c>
      <c r="G385" s="41"/>
      <c r="H385" s="41"/>
      <c r="I385" s="247"/>
      <c r="J385" s="41"/>
      <c r="K385" s="41"/>
      <c r="L385" s="42"/>
      <c r="M385" s="248"/>
      <c r="N385" s="249"/>
      <c r="O385" s="92"/>
      <c r="P385" s="92"/>
      <c r="Q385" s="92"/>
      <c r="R385" s="92"/>
      <c r="S385" s="92"/>
      <c r="T385" s="93"/>
      <c r="U385" s="39"/>
      <c r="V385" s="39"/>
      <c r="W385" s="39"/>
      <c r="X385" s="39"/>
      <c r="Y385" s="39"/>
      <c r="Z385" s="39"/>
      <c r="AA385" s="39"/>
      <c r="AB385" s="39"/>
      <c r="AC385" s="39"/>
      <c r="AD385" s="39"/>
      <c r="AE385" s="39"/>
      <c r="AT385" s="16" t="s">
        <v>143</v>
      </c>
      <c r="AU385" s="16" t="s">
        <v>85</v>
      </c>
    </row>
    <row r="386" s="2" customFormat="1">
      <c r="A386" s="39"/>
      <c r="B386" s="40"/>
      <c r="C386" s="41"/>
      <c r="D386" s="250" t="s">
        <v>145</v>
      </c>
      <c r="E386" s="41"/>
      <c r="F386" s="251" t="s">
        <v>1019</v>
      </c>
      <c r="G386" s="41"/>
      <c r="H386" s="41"/>
      <c r="I386" s="247"/>
      <c r="J386" s="41"/>
      <c r="K386" s="41"/>
      <c r="L386" s="42"/>
      <c r="M386" s="248"/>
      <c r="N386" s="249"/>
      <c r="O386" s="92"/>
      <c r="P386" s="92"/>
      <c r="Q386" s="92"/>
      <c r="R386" s="92"/>
      <c r="S386" s="92"/>
      <c r="T386" s="93"/>
      <c r="U386" s="39"/>
      <c r="V386" s="39"/>
      <c r="W386" s="39"/>
      <c r="X386" s="39"/>
      <c r="Y386" s="39"/>
      <c r="Z386" s="39"/>
      <c r="AA386" s="39"/>
      <c r="AB386" s="39"/>
      <c r="AC386" s="39"/>
      <c r="AD386" s="39"/>
      <c r="AE386" s="39"/>
      <c r="AT386" s="16" t="s">
        <v>145</v>
      </c>
      <c r="AU386" s="16" t="s">
        <v>85</v>
      </c>
    </row>
    <row r="387" s="2" customFormat="1">
      <c r="A387" s="39"/>
      <c r="B387" s="40"/>
      <c r="C387" s="41"/>
      <c r="D387" s="245" t="s">
        <v>147</v>
      </c>
      <c r="E387" s="41"/>
      <c r="F387" s="252" t="s">
        <v>1013</v>
      </c>
      <c r="G387" s="41"/>
      <c r="H387" s="41"/>
      <c r="I387" s="247"/>
      <c r="J387" s="41"/>
      <c r="K387" s="41"/>
      <c r="L387" s="42"/>
      <c r="M387" s="248"/>
      <c r="N387" s="249"/>
      <c r="O387" s="92"/>
      <c r="P387" s="92"/>
      <c r="Q387" s="92"/>
      <c r="R387" s="92"/>
      <c r="S387" s="92"/>
      <c r="T387" s="93"/>
      <c r="U387" s="39"/>
      <c r="V387" s="39"/>
      <c r="W387" s="39"/>
      <c r="X387" s="39"/>
      <c r="Y387" s="39"/>
      <c r="Z387" s="39"/>
      <c r="AA387" s="39"/>
      <c r="AB387" s="39"/>
      <c r="AC387" s="39"/>
      <c r="AD387" s="39"/>
      <c r="AE387" s="39"/>
      <c r="AT387" s="16" t="s">
        <v>147</v>
      </c>
      <c r="AU387" s="16" t="s">
        <v>85</v>
      </c>
    </row>
    <row r="388" s="13" customFormat="1">
      <c r="A388" s="13"/>
      <c r="B388" s="253"/>
      <c r="C388" s="254"/>
      <c r="D388" s="245" t="s">
        <v>219</v>
      </c>
      <c r="E388" s="255" t="s">
        <v>1</v>
      </c>
      <c r="F388" s="256" t="s">
        <v>1020</v>
      </c>
      <c r="G388" s="254"/>
      <c r="H388" s="257">
        <v>3250</v>
      </c>
      <c r="I388" s="258"/>
      <c r="J388" s="254"/>
      <c r="K388" s="254"/>
      <c r="L388" s="259"/>
      <c r="M388" s="260"/>
      <c r="N388" s="261"/>
      <c r="O388" s="261"/>
      <c r="P388" s="261"/>
      <c r="Q388" s="261"/>
      <c r="R388" s="261"/>
      <c r="S388" s="261"/>
      <c r="T388" s="262"/>
      <c r="U388" s="13"/>
      <c r="V388" s="13"/>
      <c r="W388" s="13"/>
      <c r="X388" s="13"/>
      <c r="Y388" s="13"/>
      <c r="Z388" s="13"/>
      <c r="AA388" s="13"/>
      <c r="AB388" s="13"/>
      <c r="AC388" s="13"/>
      <c r="AD388" s="13"/>
      <c r="AE388" s="13"/>
      <c r="AT388" s="263" t="s">
        <v>219</v>
      </c>
      <c r="AU388" s="263" t="s">
        <v>85</v>
      </c>
      <c r="AV388" s="13" t="s">
        <v>87</v>
      </c>
      <c r="AW388" s="13" t="s">
        <v>32</v>
      </c>
      <c r="AX388" s="13" t="s">
        <v>85</v>
      </c>
      <c r="AY388" s="263" t="s">
        <v>136</v>
      </c>
    </row>
    <row r="389" s="2" customFormat="1" ht="37.8" customHeight="1">
      <c r="A389" s="39"/>
      <c r="B389" s="40"/>
      <c r="C389" s="232" t="s">
        <v>604</v>
      </c>
      <c r="D389" s="232" t="s">
        <v>137</v>
      </c>
      <c r="E389" s="233" t="s">
        <v>1021</v>
      </c>
      <c r="F389" s="234" t="s">
        <v>1022</v>
      </c>
      <c r="G389" s="235" t="s">
        <v>250</v>
      </c>
      <c r="H389" s="236">
        <v>130</v>
      </c>
      <c r="I389" s="237"/>
      <c r="J389" s="238">
        <f>ROUND(I389*H389,2)</f>
        <v>0</v>
      </c>
      <c r="K389" s="239"/>
      <c r="L389" s="42"/>
      <c r="M389" s="240" t="s">
        <v>1</v>
      </c>
      <c r="N389" s="241" t="s">
        <v>42</v>
      </c>
      <c r="O389" s="92"/>
      <c r="P389" s="242">
        <f>O389*H389</f>
        <v>0</v>
      </c>
      <c r="Q389" s="242">
        <v>0</v>
      </c>
      <c r="R389" s="242">
        <f>Q389*H389</f>
        <v>0</v>
      </c>
      <c r="S389" s="242">
        <v>0</v>
      </c>
      <c r="T389" s="243">
        <f>S389*H389</f>
        <v>0</v>
      </c>
      <c r="U389" s="39"/>
      <c r="V389" s="39"/>
      <c r="W389" s="39"/>
      <c r="X389" s="39"/>
      <c r="Y389" s="39"/>
      <c r="Z389" s="39"/>
      <c r="AA389" s="39"/>
      <c r="AB389" s="39"/>
      <c r="AC389" s="39"/>
      <c r="AD389" s="39"/>
      <c r="AE389" s="39"/>
      <c r="AR389" s="244" t="s">
        <v>141</v>
      </c>
      <c r="AT389" s="244" t="s">
        <v>137</v>
      </c>
      <c r="AU389" s="244" t="s">
        <v>85</v>
      </c>
      <c r="AY389" s="16" t="s">
        <v>136</v>
      </c>
      <c r="BE389" s="144">
        <f>IF(N389="základní",J389,0)</f>
        <v>0</v>
      </c>
      <c r="BF389" s="144">
        <f>IF(N389="snížená",J389,0)</f>
        <v>0</v>
      </c>
      <c r="BG389" s="144">
        <f>IF(N389="zákl. přenesená",J389,0)</f>
        <v>0</v>
      </c>
      <c r="BH389" s="144">
        <f>IF(N389="sníž. přenesená",J389,0)</f>
        <v>0</v>
      </c>
      <c r="BI389" s="144">
        <f>IF(N389="nulová",J389,0)</f>
        <v>0</v>
      </c>
      <c r="BJ389" s="16" t="s">
        <v>85</v>
      </c>
      <c r="BK389" s="144">
        <f>ROUND(I389*H389,2)</f>
        <v>0</v>
      </c>
      <c r="BL389" s="16" t="s">
        <v>141</v>
      </c>
      <c r="BM389" s="244" t="s">
        <v>1023</v>
      </c>
    </row>
    <row r="390" s="2" customFormat="1">
      <c r="A390" s="39"/>
      <c r="B390" s="40"/>
      <c r="C390" s="41"/>
      <c r="D390" s="245" t="s">
        <v>143</v>
      </c>
      <c r="E390" s="41"/>
      <c r="F390" s="246" t="s">
        <v>1024</v>
      </c>
      <c r="G390" s="41"/>
      <c r="H390" s="41"/>
      <c r="I390" s="247"/>
      <c r="J390" s="41"/>
      <c r="K390" s="41"/>
      <c r="L390" s="42"/>
      <c r="M390" s="248"/>
      <c r="N390" s="249"/>
      <c r="O390" s="92"/>
      <c r="P390" s="92"/>
      <c r="Q390" s="92"/>
      <c r="R390" s="92"/>
      <c r="S390" s="92"/>
      <c r="T390" s="93"/>
      <c r="U390" s="39"/>
      <c r="V390" s="39"/>
      <c r="W390" s="39"/>
      <c r="X390" s="39"/>
      <c r="Y390" s="39"/>
      <c r="Z390" s="39"/>
      <c r="AA390" s="39"/>
      <c r="AB390" s="39"/>
      <c r="AC390" s="39"/>
      <c r="AD390" s="39"/>
      <c r="AE390" s="39"/>
      <c r="AT390" s="16" t="s">
        <v>143</v>
      </c>
      <c r="AU390" s="16" t="s">
        <v>85</v>
      </c>
    </row>
    <row r="391" s="2" customFormat="1">
      <c r="A391" s="39"/>
      <c r="B391" s="40"/>
      <c r="C391" s="41"/>
      <c r="D391" s="250" t="s">
        <v>145</v>
      </c>
      <c r="E391" s="41"/>
      <c r="F391" s="251" t="s">
        <v>1025</v>
      </c>
      <c r="G391" s="41"/>
      <c r="H391" s="41"/>
      <c r="I391" s="247"/>
      <c r="J391" s="41"/>
      <c r="K391" s="41"/>
      <c r="L391" s="42"/>
      <c r="M391" s="248"/>
      <c r="N391" s="249"/>
      <c r="O391" s="92"/>
      <c r="P391" s="92"/>
      <c r="Q391" s="92"/>
      <c r="R391" s="92"/>
      <c r="S391" s="92"/>
      <c r="T391" s="93"/>
      <c r="U391" s="39"/>
      <c r="V391" s="39"/>
      <c r="W391" s="39"/>
      <c r="X391" s="39"/>
      <c r="Y391" s="39"/>
      <c r="Z391" s="39"/>
      <c r="AA391" s="39"/>
      <c r="AB391" s="39"/>
      <c r="AC391" s="39"/>
      <c r="AD391" s="39"/>
      <c r="AE391" s="39"/>
      <c r="AT391" s="16" t="s">
        <v>145</v>
      </c>
      <c r="AU391" s="16" t="s">
        <v>85</v>
      </c>
    </row>
    <row r="392" s="2" customFormat="1">
      <c r="A392" s="39"/>
      <c r="B392" s="40"/>
      <c r="C392" s="41"/>
      <c r="D392" s="245" t="s">
        <v>147</v>
      </c>
      <c r="E392" s="41"/>
      <c r="F392" s="252" t="s">
        <v>1026</v>
      </c>
      <c r="G392" s="41"/>
      <c r="H392" s="41"/>
      <c r="I392" s="247"/>
      <c r="J392" s="41"/>
      <c r="K392" s="41"/>
      <c r="L392" s="42"/>
      <c r="M392" s="248"/>
      <c r="N392" s="249"/>
      <c r="O392" s="92"/>
      <c r="P392" s="92"/>
      <c r="Q392" s="92"/>
      <c r="R392" s="92"/>
      <c r="S392" s="92"/>
      <c r="T392" s="93"/>
      <c r="U392" s="39"/>
      <c r="V392" s="39"/>
      <c r="W392" s="39"/>
      <c r="X392" s="39"/>
      <c r="Y392" s="39"/>
      <c r="Z392" s="39"/>
      <c r="AA392" s="39"/>
      <c r="AB392" s="39"/>
      <c r="AC392" s="39"/>
      <c r="AD392" s="39"/>
      <c r="AE392" s="39"/>
      <c r="AT392" s="16" t="s">
        <v>147</v>
      </c>
      <c r="AU392" s="16" t="s">
        <v>85</v>
      </c>
    </row>
    <row r="393" s="13" customFormat="1">
      <c r="A393" s="13"/>
      <c r="B393" s="253"/>
      <c r="C393" s="254"/>
      <c r="D393" s="245" t="s">
        <v>219</v>
      </c>
      <c r="E393" s="255" t="s">
        <v>1</v>
      </c>
      <c r="F393" s="256" t="s">
        <v>1014</v>
      </c>
      <c r="G393" s="254"/>
      <c r="H393" s="257">
        <v>130</v>
      </c>
      <c r="I393" s="258"/>
      <c r="J393" s="254"/>
      <c r="K393" s="254"/>
      <c r="L393" s="259"/>
      <c r="M393" s="260"/>
      <c r="N393" s="261"/>
      <c r="O393" s="261"/>
      <c r="P393" s="261"/>
      <c r="Q393" s="261"/>
      <c r="R393" s="261"/>
      <c r="S393" s="261"/>
      <c r="T393" s="262"/>
      <c r="U393" s="13"/>
      <c r="V393" s="13"/>
      <c r="W393" s="13"/>
      <c r="X393" s="13"/>
      <c r="Y393" s="13"/>
      <c r="Z393" s="13"/>
      <c r="AA393" s="13"/>
      <c r="AB393" s="13"/>
      <c r="AC393" s="13"/>
      <c r="AD393" s="13"/>
      <c r="AE393" s="13"/>
      <c r="AT393" s="263" t="s">
        <v>219</v>
      </c>
      <c r="AU393" s="263" t="s">
        <v>85</v>
      </c>
      <c r="AV393" s="13" t="s">
        <v>87</v>
      </c>
      <c r="AW393" s="13" t="s">
        <v>32</v>
      </c>
      <c r="AX393" s="13" t="s">
        <v>85</v>
      </c>
      <c r="AY393" s="263" t="s">
        <v>136</v>
      </c>
    </row>
    <row r="394" s="12" customFormat="1" ht="25.92" customHeight="1">
      <c r="A394" s="12"/>
      <c r="B394" s="218"/>
      <c r="C394" s="219"/>
      <c r="D394" s="220" t="s">
        <v>76</v>
      </c>
      <c r="E394" s="221" t="s">
        <v>612</v>
      </c>
      <c r="F394" s="221" t="s">
        <v>613</v>
      </c>
      <c r="G394" s="219"/>
      <c r="H394" s="219"/>
      <c r="I394" s="222"/>
      <c r="J394" s="223">
        <f>BK394</f>
        <v>0</v>
      </c>
      <c r="K394" s="219"/>
      <c r="L394" s="224"/>
      <c r="M394" s="225"/>
      <c r="N394" s="226"/>
      <c r="O394" s="226"/>
      <c r="P394" s="227">
        <f>SUM(P395:P399)</f>
        <v>0</v>
      </c>
      <c r="Q394" s="226"/>
      <c r="R394" s="227">
        <f>SUM(R395:R399)</f>
        <v>0</v>
      </c>
      <c r="S394" s="226"/>
      <c r="T394" s="228">
        <f>SUM(T395:T399)</f>
        <v>0</v>
      </c>
      <c r="U394" s="12"/>
      <c r="V394" s="12"/>
      <c r="W394" s="12"/>
      <c r="X394" s="12"/>
      <c r="Y394" s="12"/>
      <c r="Z394" s="12"/>
      <c r="AA394" s="12"/>
      <c r="AB394" s="12"/>
      <c r="AC394" s="12"/>
      <c r="AD394" s="12"/>
      <c r="AE394" s="12"/>
      <c r="AR394" s="229" t="s">
        <v>85</v>
      </c>
      <c r="AT394" s="230" t="s">
        <v>76</v>
      </c>
      <c r="AU394" s="230" t="s">
        <v>77</v>
      </c>
      <c r="AY394" s="229" t="s">
        <v>136</v>
      </c>
      <c r="BK394" s="231">
        <f>SUM(BK395:BK399)</f>
        <v>0</v>
      </c>
    </row>
    <row r="395" s="2" customFormat="1" ht="33" customHeight="1">
      <c r="A395" s="39"/>
      <c r="B395" s="40"/>
      <c r="C395" s="232" t="s">
        <v>614</v>
      </c>
      <c r="D395" s="232" t="s">
        <v>137</v>
      </c>
      <c r="E395" s="233" t="s">
        <v>615</v>
      </c>
      <c r="F395" s="234" t="s">
        <v>616</v>
      </c>
      <c r="G395" s="235" t="s">
        <v>250</v>
      </c>
      <c r="H395" s="236">
        <v>7502.4579999999996</v>
      </c>
      <c r="I395" s="237"/>
      <c r="J395" s="238">
        <f>ROUND(I395*H395,2)</f>
        <v>0</v>
      </c>
      <c r="K395" s="239"/>
      <c r="L395" s="42"/>
      <c r="M395" s="240" t="s">
        <v>1</v>
      </c>
      <c r="N395" s="241" t="s">
        <v>42</v>
      </c>
      <c r="O395" s="92"/>
      <c r="P395" s="242">
        <f>O395*H395</f>
        <v>0</v>
      </c>
      <c r="Q395" s="242">
        <v>0</v>
      </c>
      <c r="R395" s="242">
        <f>Q395*H395</f>
        <v>0</v>
      </c>
      <c r="S395" s="242">
        <v>0</v>
      </c>
      <c r="T395" s="243">
        <f>S395*H395</f>
        <v>0</v>
      </c>
      <c r="U395" s="39"/>
      <c r="V395" s="39"/>
      <c r="W395" s="39"/>
      <c r="X395" s="39"/>
      <c r="Y395" s="39"/>
      <c r="Z395" s="39"/>
      <c r="AA395" s="39"/>
      <c r="AB395" s="39"/>
      <c r="AC395" s="39"/>
      <c r="AD395" s="39"/>
      <c r="AE395" s="39"/>
      <c r="AR395" s="244" t="s">
        <v>141</v>
      </c>
      <c r="AT395" s="244" t="s">
        <v>137</v>
      </c>
      <c r="AU395" s="244" t="s">
        <v>85</v>
      </c>
      <c r="AY395" s="16" t="s">
        <v>136</v>
      </c>
      <c r="BE395" s="144">
        <f>IF(N395="základní",J395,0)</f>
        <v>0</v>
      </c>
      <c r="BF395" s="144">
        <f>IF(N395="snížená",J395,0)</f>
        <v>0</v>
      </c>
      <c r="BG395" s="144">
        <f>IF(N395="zákl. přenesená",J395,0)</f>
        <v>0</v>
      </c>
      <c r="BH395" s="144">
        <f>IF(N395="sníž. přenesená",J395,0)</f>
        <v>0</v>
      </c>
      <c r="BI395" s="144">
        <f>IF(N395="nulová",J395,0)</f>
        <v>0</v>
      </c>
      <c r="BJ395" s="16" t="s">
        <v>85</v>
      </c>
      <c r="BK395" s="144">
        <f>ROUND(I395*H395,2)</f>
        <v>0</v>
      </c>
      <c r="BL395" s="16" t="s">
        <v>141</v>
      </c>
      <c r="BM395" s="244" t="s">
        <v>1027</v>
      </c>
    </row>
    <row r="396" s="2" customFormat="1">
      <c r="A396" s="39"/>
      <c r="B396" s="40"/>
      <c r="C396" s="41"/>
      <c r="D396" s="245" t="s">
        <v>143</v>
      </c>
      <c r="E396" s="41"/>
      <c r="F396" s="246" t="s">
        <v>618</v>
      </c>
      <c r="G396" s="41"/>
      <c r="H396" s="41"/>
      <c r="I396" s="247"/>
      <c r="J396" s="41"/>
      <c r="K396" s="41"/>
      <c r="L396" s="42"/>
      <c r="M396" s="248"/>
      <c r="N396" s="249"/>
      <c r="O396" s="92"/>
      <c r="P396" s="92"/>
      <c r="Q396" s="92"/>
      <c r="R396" s="92"/>
      <c r="S396" s="92"/>
      <c r="T396" s="93"/>
      <c r="U396" s="39"/>
      <c r="V396" s="39"/>
      <c r="W396" s="39"/>
      <c r="X396" s="39"/>
      <c r="Y396" s="39"/>
      <c r="Z396" s="39"/>
      <c r="AA396" s="39"/>
      <c r="AB396" s="39"/>
      <c r="AC396" s="39"/>
      <c r="AD396" s="39"/>
      <c r="AE396" s="39"/>
      <c r="AT396" s="16" t="s">
        <v>143</v>
      </c>
      <c r="AU396" s="16" t="s">
        <v>85</v>
      </c>
    </row>
    <row r="397" s="2" customFormat="1">
      <c r="A397" s="39"/>
      <c r="B397" s="40"/>
      <c r="C397" s="41"/>
      <c r="D397" s="250" t="s">
        <v>145</v>
      </c>
      <c r="E397" s="41"/>
      <c r="F397" s="251" t="s">
        <v>619</v>
      </c>
      <c r="G397" s="41"/>
      <c r="H397" s="41"/>
      <c r="I397" s="247"/>
      <c r="J397" s="41"/>
      <c r="K397" s="41"/>
      <c r="L397" s="42"/>
      <c r="M397" s="248"/>
      <c r="N397" s="249"/>
      <c r="O397" s="92"/>
      <c r="P397" s="92"/>
      <c r="Q397" s="92"/>
      <c r="R397" s="92"/>
      <c r="S397" s="92"/>
      <c r="T397" s="93"/>
      <c r="U397" s="39"/>
      <c r="V397" s="39"/>
      <c r="W397" s="39"/>
      <c r="X397" s="39"/>
      <c r="Y397" s="39"/>
      <c r="Z397" s="39"/>
      <c r="AA397" s="39"/>
      <c r="AB397" s="39"/>
      <c r="AC397" s="39"/>
      <c r="AD397" s="39"/>
      <c r="AE397" s="39"/>
      <c r="AT397" s="16" t="s">
        <v>145</v>
      </c>
      <c r="AU397" s="16" t="s">
        <v>85</v>
      </c>
    </row>
    <row r="398" s="2" customFormat="1">
      <c r="A398" s="39"/>
      <c r="B398" s="40"/>
      <c r="C398" s="41"/>
      <c r="D398" s="245" t="s">
        <v>147</v>
      </c>
      <c r="E398" s="41"/>
      <c r="F398" s="252" t="s">
        <v>620</v>
      </c>
      <c r="G398" s="41"/>
      <c r="H398" s="41"/>
      <c r="I398" s="247"/>
      <c r="J398" s="41"/>
      <c r="K398" s="41"/>
      <c r="L398" s="42"/>
      <c r="M398" s="248"/>
      <c r="N398" s="249"/>
      <c r="O398" s="92"/>
      <c r="P398" s="92"/>
      <c r="Q398" s="92"/>
      <c r="R398" s="92"/>
      <c r="S398" s="92"/>
      <c r="T398" s="93"/>
      <c r="U398" s="39"/>
      <c r="V398" s="39"/>
      <c r="W398" s="39"/>
      <c r="X398" s="39"/>
      <c r="Y398" s="39"/>
      <c r="Z398" s="39"/>
      <c r="AA398" s="39"/>
      <c r="AB398" s="39"/>
      <c r="AC398" s="39"/>
      <c r="AD398" s="39"/>
      <c r="AE398" s="39"/>
      <c r="AT398" s="16" t="s">
        <v>147</v>
      </c>
      <c r="AU398" s="16" t="s">
        <v>85</v>
      </c>
    </row>
    <row r="399" s="13" customFormat="1">
      <c r="A399" s="13"/>
      <c r="B399" s="253"/>
      <c r="C399" s="254"/>
      <c r="D399" s="245" t="s">
        <v>219</v>
      </c>
      <c r="E399" s="255" t="s">
        <v>1</v>
      </c>
      <c r="F399" s="256" t="s">
        <v>1028</v>
      </c>
      <c r="G399" s="254"/>
      <c r="H399" s="257">
        <v>7502.4579999999996</v>
      </c>
      <c r="I399" s="258"/>
      <c r="J399" s="254"/>
      <c r="K399" s="254"/>
      <c r="L399" s="259"/>
      <c r="M399" s="260"/>
      <c r="N399" s="261"/>
      <c r="O399" s="261"/>
      <c r="P399" s="261"/>
      <c r="Q399" s="261"/>
      <c r="R399" s="261"/>
      <c r="S399" s="261"/>
      <c r="T399" s="262"/>
      <c r="U399" s="13"/>
      <c r="V399" s="13"/>
      <c r="W399" s="13"/>
      <c r="X399" s="13"/>
      <c r="Y399" s="13"/>
      <c r="Z399" s="13"/>
      <c r="AA399" s="13"/>
      <c r="AB399" s="13"/>
      <c r="AC399" s="13"/>
      <c r="AD399" s="13"/>
      <c r="AE399" s="13"/>
      <c r="AT399" s="263" t="s">
        <v>219</v>
      </c>
      <c r="AU399" s="263" t="s">
        <v>85</v>
      </c>
      <c r="AV399" s="13" t="s">
        <v>87</v>
      </c>
      <c r="AW399" s="13" t="s">
        <v>32</v>
      </c>
      <c r="AX399" s="13" t="s">
        <v>85</v>
      </c>
      <c r="AY399" s="263" t="s">
        <v>136</v>
      </c>
    </row>
    <row r="400" s="12" customFormat="1" ht="25.92" customHeight="1">
      <c r="A400" s="12"/>
      <c r="B400" s="218"/>
      <c r="C400" s="219"/>
      <c r="D400" s="220" t="s">
        <v>76</v>
      </c>
      <c r="E400" s="221" t="s">
        <v>1029</v>
      </c>
      <c r="F400" s="221" t="s">
        <v>1030</v>
      </c>
      <c r="G400" s="219"/>
      <c r="H400" s="219"/>
      <c r="I400" s="222"/>
      <c r="J400" s="223">
        <f>BK400</f>
        <v>0</v>
      </c>
      <c r="K400" s="219"/>
      <c r="L400" s="224"/>
      <c r="M400" s="225"/>
      <c r="N400" s="226"/>
      <c r="O400" s="226"/>
      <c r="P400" s="227">
        <v>0</v>
      </c>
      <c r="Q400" s="226"/>
      <c r="R400" s="227">
        <v>0</v>
      </c>
      <c r="S400" s="226"/>
      <c r="T400" s="228">
        <v>0</v>
      </c>
      <c r="U400" s="12"/>
      <c r="V400" s="12"/>
      <c r="W400" s="12"/>
      <c r="X400" s="12"/>
      <c r="Y400" s="12"/>
      <c r="Z400" s="12"/>
      <c r="AA400" s="12"/>
      <c r="AB400" s="12"/>
      <c r="AC400" s="12"/>
      <c r="AD400" s="12"/>
      <c r="AE400" s="12"/>
      <c r="AR400" s="229" t="s">
        <v>85</v>
      </c>
      <c r="AT400" s="230" t="s">
        <v>76</v>
      </c>
      <c r="AU400" s="230" t="s">
        <v>77</v>
      </c>
      <c r="AY400" s="229" t="s">
        <v>136</v>
      </c>
      <c r="BK400" s="231">
        <v>0</v>
      </c>
    </row>
    <row r="401" s="12" customFormat="1" ht="25.92" customHeight="1">
      <c r="A401" s="12"/>
      <c r="B401" s="218"/>
      <c r="C401" s="219"/>
      <c r="D401" s="220" t="s">
        <v>76</v>
      </c>
      <c r="E401" s="221" t="s">
        <v>622</v>
      </c>
      <c r="F401" s="221" t="s">
        <v>623</v>
      </c>
      <c r="G401" s="219"/>
      <c r="H401" s="219"/>
      <c r="I401" s="222"/>
      <c r="J401" s="223">
        <f>BK401</f>
        <v>0</v>
      </c>
      <c r="K401" s="219"/>
      <c r="L401" s="224"/>
      <c r="M401" s="225"/>
      <c r="N401" s="226"/>
      <c r="O401" s="226"/>
      <c r="P401" s="227">
        <f>SUM(P402:P425)</f>
        <v>0</v>
      </c>
      <c r="Q401" s="226"/>
      <c r="R401" s="227">
        <f>SUM(R402:R425)</f>
        <v>0</v>
      </c>
      <c r="S401" s="226"/>
      <c r="T401" s="228">
        <f>SUM(T402:T425)</f>
        <v>0</v>
      </c>
      <c r="U401" s="12"/>
      <c r="V401" s="12"/>
      <c r="W401" s="12"/>
      <c r="X401" s="12"/>
      <c r="Y401" s="12"/>
      <c r="Z401" s="12"/>
      <c r="AA401" s="12"/>
      <c r="AB401" s="12"/>
      <c r="AC401" s="12"/>
      <c r="AD401" s="12"/>
      <c r="AE401" s="12"/>
      <c r="AR401" s="229" t="s">
        <v>168</v>
      </c>
      <c r="AT401" s="230" t="s">
        <v>76</v>
      </c>
      <c r="AU401" s="230" t="s">
        <v>77</v>
      </c>
      <c r="AY401" s="229" t="s">
        <v>136</v>
      </c>
      <c r="BK401" s="231">
        <f>SUM(BK402:BK425)</f>
        <v>0</v>
      </c>
    </row>
    <row r="402" s="2" customFormat="1" ht="16.5" customHeight="1">
      <c r="A402" s="39"/>
      <c r="B402" s="40"/>
      <c r="C402" s="232" t="s">
        <v>624</v>
      </c>
      <c r="D402" s="232" t="s">
        <v>137</v>
      </c>
      <c r="E402" s="233" t="s">
        <v>625</v>
      </c>
      <c r="F402" s="234" t="s">
        <v>626</v>
      </c>
      <c r="G402" s="235" t="s">
        <v>545</v>
      </c>
      <c r="H402" s="236">
        <v>1</v>
      </c>
      <c r="I402" s="237"/>
      <c r="J402" s="238">
        <f>ROUND(I402*H402,2)</f>
        <v>0</v>
      </c>
      <c r="K402" s="239"/>
      <c r="L402" s="42"/>
      <c r="M402" s="240" t="s">
        <v>1</v>
      </c>
      <c r="N402" s="241" t="s">
        <v>42</v>
      </c>
      <c r="O402" s="92"/>
      <c r="P402" s="242">
        <f>O402*H402</f>
        <v>0</v>
      </c>
      <c r="Q402" s="242">
        <v>0</v>
      </c>
      <c r="R402" s="242">
        <f>Q402*H402</f>
        <v>0</v>
      </c>
      <c r="S402" s="242">
        <v>0</v>
      </c>
      <c r="T402" s="243">
        <f>S402*H402</f>
        <v>0</v>
      </c>
      <c r="U402" s="39"/>
      <c r="V402" s="39"/>
      <c r="W402" s="39"/>
      <c r="X402" s="39"/>
      <c r="Y402" s="39"/>
      <c r="Z402" s="39"/>
      <c r="AA402" s="39"/>
      <c r="AB402" s="39"/>
      <c r="AC402" s="39"/>
      <c r="AD402" s="39"/>
      <c r="AE402" s="39"/>
      <c r="AR402" s="244" t="s">
        <v>201</v>
      </c>
      <c r="AT402" s="244" t="s">
        <v>137</v>
      </c>
      <c r="AU402" s="244" t="s">
        <v>85</v>
      </c>
      <c r="AY402" s="16" t="s">
        <v>136</v>
      </c>
      <c r="BE402" s="144">
        <f>IF(N402="základní",J402,0)</f>
        <v>0</v>
      </c>
      <c r="BF402" s="144">
        <f>IF(N402="snížená",J402,0)</f>
        <v>0</v>
      </c>
      <c r="BG402" s="144">
        <f>IF(N402="zákl. přenesená",J402,0)</f>
        <v>0</v>
      </c>
      <c r="BH402" s="144">
        <f>IF(N402="sníž. přenesená",J402,0)</f>
        <v>0</v>
      </c>
      <c r="BI402" s="144">
        <f>IF(N402="nulová",J402,0)</f>
        <v>0</v>
      </c>
      <c r="BJ402" s="16" t="s">
        <v>85</v>
      </c>
      <c r="BK402" s="144">
        <f>ROUND(I402*H402,2)</f>
        <v>0</v>
      </c>
      <c r="BL402" s="16" t="s">
        <v>201</v>
      </c>
      <c r="BM402" s="244" t="s">
        <v>1031</v>
      </c>
    </row>
    <row r="403" s="2" customFormat="1">
      <c r="A403" s="39"/>
      <c r="B403" s="40"/>
      <c r="C403" s="41"/>
      <c r="D403" s="245" t="s">
        <v>143</v>
      </c>
      <c r="E403" s="41"/>
      <c r="F403" s="246" t="s">
        <v>626</v>
      </c>
      <c r="G403" s="41"/>
      <c r="H403" s="41"/>
      <c r="I403" s="247"/>
      <c r="J403" s="41"/>
      <c r="K403" s="41"/>
      <c r="L403" s="42"/>
      <c r="M403" s="248"/>
      <c r="N403" s="249"/>
      <c r="O403" s="92"/>
      <c r="P403" s="92"/>
      <c r="Q403" s="92"/>
      <c r="R403" s="92"/>
      <c r="S403" s="92"/>
      <c r="T403" s="93"/>
      <c r="U403" s="39"/>
      <c r="V403" s="39"/>
      <c r="W403" s="39"/>
      <c r="X403" s="39"/>
      <c r="Y403" s="39"/>
      <c r="Z403" s="39"/>
      <c r="AA403" s="39"/>
      <c r="AB403" s="39"/>
      <c r="AC403" s="39"/>
      <c r="AD403" s="39"/>
      <c r="AE403" s="39"/>
      <c r="AT403" s="16" t="s">
        <v>143</v>
      </c>
      <c r="AU403" s="16" t="s">
        <v>85</v>
      </c>
    </row>
    <row r="404" s="2" customFormat="1">
      <c r="A404" s="39"/>
      <c r="B404" s="40"/>
      <c r="C404" s="41"/>
      <c r="D404" s="250" t="s">
        <v>145</v>
      </c>
      <c r="E404" s="41"/>
      <c r="F404" s="251" t="s">
        <v>628</v>
      </c>
      <c r="G404" s="41"/>
      <c r="H404" s="41"/>
      <c r="I404" s="247"/>
      <c r="J404" s="41"/>
      <c r="K404" s="41"/>
      <c r="L404" s="42"/>
      <c r="M404" s="248"/>
      <c r="N404" s="249"/>
      <c r="O404" s="92"/>
      <c r="P404" s="92"/>
      <c r="Q404" s="92"/>
      <c r="R404" s="92"/>
      <c r="S404" s="92"/>
      <c r="T404" s="93"/>
      <c r="U404" s="39"/>
      <c r="V404" s="39"/>
      <c r="W404" s="39"/>
      <c r="X404" s="39"/>
      <c r="Y404" s="39"/>
      <c r="Z404" s="39"/>
      <c r="AA404" s="39"/>
      <c r="AB404" s="39"/>
      <c r="AC404" s="39"/>
      <c r="AD404" s="39"/>
      <c r="AE404" s="39"/>
      <c r="AT404" s="16" t="s">
        <v>145</v>
      </c>
      <c r="AU404" s="16" t="s">
        <v>85</v>
      </c>
    </row>
    <row r="405" s="2" customFormat="1">
      <c r="A405" s="39"/>
      <c r="B405" s="40"/>
      <c r="C405" s="41"/>
      <c r="D405" s="245" t="s">
        <v>147</v>
      </c>
      <c r="E405" s="41"/>
      <c r="F405" s="252" t="s">
        <v>629</v>
      </c>
      <c r="G405" s="41"/>
      <c r="H405" s="41"/>
      <c r="I405" s="247"/>
      <c r="J405" s="41"/>
      <c r="K405" s="41"/>
      <c r="L405" s="42"/>
      <c r="M405" s="248"/>
      <c r="N405" s="249"/>
      <c r="O405" s="92"/>
      <c r="P405" s="92"/>
      <c r="Q405" s="92"/>
      <c r="R405" s="92"/>
      <c r="S405" s="92"/>
      <c r="T405" s="93"/>
      <c r="U405" s="39"/>
      <c r="V405" s="39"/>
      <c r="W405" s="39"/>
      <c r="X405" s="39"/>
      <c r="Y405" s="39"/>
      <c r="Z405" s="39"/>
      <c r="AA405" s="39"/>
      <c r="AB405" s="39"/>
      <c r="AC405" s="39"/>
      <c r="AD405" s="39"/>
      <c r="AE405" s="39"/>
      <c r="AT405" s="16" t="s">
        <v>147</v>
      </c>
      <c r="AU405" s="16" t="s">
        <v>85</v>
      </c>
    </row>
    <row r="406" s="2" customFormat="1" ht="16.5" customHeight="1">
      <c r="A406" s="39"/>
      <c r="B406" s="40"/>
      <c r="C406" s="232" t="s">
        <v>630</v>
      </c>
      <c r="D406" s="232" t="s">
        <v>137</v>
      </c>
      <c r="E406" s="233" t="s">
        <v>631</v>
      </c>
      <c r="F406" s="234" t="s">
        <v>632</v>
      </c>
      <c r="G406" s="235" t="s">
        <v>545</v>
      </c>
      <c r="H406" s="236">
        <v>1</v>
      </c>
      <c r="I406" s="237"/>
      <c r="J406" s="238">
        <f>ROUND(I406*H406,2)</f>
        <v>0</v>
      </c>
      <c r="K406" s="239"/>
      <c r="L406" s="42"/>
      <c r="M406" s="240" t="s">
        <v>1</v>
      </c>
      <c r="N406" s="241" t="s">
        <v>42</v>
      </c>
      <c r="O406" s="92"/>
      <c r="P406" s="242">
        <f>O406*H406</f>
        <v>0</v>
      </c>
      <c r="Q406" s="242">
        <v>0</v>
      </c>
      <c r="R406" s="242">
        <f>Q406*H406</f>
        <v>0</v>
      </c>
      <c r="S406" s="242">
        <v>0</v>
      </c>
      <c r="T406" s="243">
        <f>S406*H406</f>
        <v>0</v>
      </c>
      <c r="U406" s="39"/>
      <c r="V406" s="39"/>
      <c r="W406" s="39"/>
      <c r="X406" s="39"/>
      <c r="Y406" s="39"/>
      <c r="Z406" s="39"/>
      <c r="AA406" s="39"/>
      <c r="AB406" s="39"/>
      <c r="AC406" s="39"/>
      <c r="AD406" s="39"/>
      <c r="AE406" s="39"/>
      <c r="AR406" s="244" t="s">
        <v>201</v>
      </c>
      <c r="AT406" s="244" t="s">
        <v>137</v>
      </c>
      <c r="AU406" s="244" t="s">
        <v>85</v>
      </c>
      <c r="AY406" s="16" t="s">
        <v>136</v>
      </c>
      <c r="BE406" s="144">
        <f>IF(N406="základní",J406,0)</f>
        <v>0</v>
      </c>
      <c r="BF406" s="144">
        <f>IF(N406="snížená",J406,0)</f>
        <v>0</v>
      </c>
      <c r="BG406" s="144">
        <f>IF(N406="zákl. přenesená",J406,0)</f>
        <v>0</v>
      </c>
      <c r="BH406" s="144">
        <f>IF(N406="sníž. přenesená",J406,0)</f>
        <v>0</v>
      </c>
      <c r="BI406" s="144">
        <f>IF(N406="nulová",J406,0)</f>
        <v>0</v>
      </c>
      <c r="BJ406" s="16" t="s">
        <v>85</v>
      </c>
      <c r="BK406" s="144">
        <f>ROUND(I406*H406,2)</f>
        <v>0</v>
      </c>
      <c r="BL406" s="16" t="s">
        <v>201</v>
      </c>
      <c r="BM406" s="244" t="s">
        <v>1032</v>
      </c>
    </row>
    <row r="407" s="2" customFormat="1">
      <c r="A407" s="39"/>
      <c r="B407" s="40"/>
      <c r="C407" s="41"/>
      <c r="D407" s="245" t="s">
        <v>143</v>
      </c>
      <c r="E407" s="41"/>
      <c r="F407" s="246" t="s">
        <v>632</v>
      </c>
      <c r="G407" s="41"/>
      <c r="H407" s="41"/>
      <c r="I407" s="247"/>
      <c r="J407" s="41"/>
      <c r="K407" s="41"/>
      <c r="L407" s="42"/>
      <c r="M407" s="248"/>
      <c r="N407" s="249"/>
      <c r="O407" s="92"/>
      <c r="P407" s="92"/>
      <c r="Q407" s="92"/>
      <c r="R407" s="92"/>
      <c r="S407" s="92"/>
      <c r="T407" s="93"/>
      <c r="U407" s="39"/>
      <c r="V407" s="39"/>
      <c r="W407" s="39"/>
      <c r="X407" s="39"/>
      <c r="Y407" s="39"/>
      <c r="Z407" s="39"/>
      <c r="AA407" s="39"/>
      <c r="AB407" s="39"/>
      <c r="AC407" s="39"/>
      <c r="AD407" s="39"/>
      <c r="AE407" s="39"/>
      <c r="AT407" s="16" t="s">
        <v>143</v>
      </c>
      <c r="AU407" s="16" t="s">
        <v>85</v>
      </c>
    </row>
    <row r="408" s="2" customFormat="1">
      <c r="A408" s="39"/>
      <c r="B408" s="40"/>
      <c r="C408" s="41"/>
      <c r="D408" s="250" t="s">
        <v>145</v>
      </c>
      <c r="E408" s="41"/>
      <c r="F408" s="251" t="s">
        <v>634</v>
      </c>
      <c r="G408" s="41"/>
      <c r="H408" s="41"/>
      <c r="I408" s="247"/>
      <c r="J408" s="41"/>
      <c r="K408" s="41"/>
      <c r="L408" s="42"/>
      <c r="M408" s="248"/>
      <c r="N408" s="249"/>
      <c r="O408" s="92"/>
      <c r="P408" s="92"/>
      <c r="Q408" s="92"/>
      <c r="R408" s="92"/>
      <c r="S408" s="92"/>
      <c r="T408" s="93"/>
      <c r="U408" s="39"/>
      <c r="V408" s="39"/>
      <c r="W408" s="39"/>
      <c r="X408" s="39"/>
      <c r="Y408" s="39"/>
      <c r="Z408" s="39"/>
      <c r="AA408" s="39"/>
      <c r="AB408" s="39"/>
      <c r="AC408" s="39"/>
      <c r="AD408" s="39"/>
      <c r="AE408" s="39"/>
      <c r="AT408" s="16" t="s">
        <v>145</v>
      </c>
      <c r="AU408" s="16" t="s">
        <v>85</v>
      </c>
    </row>
    <row r="409" s="2" customFormat="1">
      <c r="A409" s="39"/>
      <c r="B409" s="40"/>
      <c r="C409" s="41"/>
      <c r="D409" s="245" t="s">
        <v>147</v>
      </c>
      <c r="E409" s="41"/>
      <c r="F409" s="252" t="s">
        <v>629</v>
      </c>
      <c r="G409" s="41"/>
      <c r="H409" s="41"/>
      <c r="I409" s="247"/>
      <c r="J409" s="41"/>
      <c r="K409" s="41"/>
      <c r="L409" s="42"/>
      <c r="M409" s="248"/>
      <c r="N409" s="249"/>
      <c r="O409" s="92"/>
      <c r="P409" s="92"/>
      <c r="Q409" s="92"/>
      <c r="R409" s="92"/>
      <c r="S409" s="92"/>
      <c r="T409" s="93"/>
      <c r="U409" s="39"/>
      <c r="V409" s="39"/>
      <c r="W409" s="39"/>
      <c r="X409" s="39"/>
      <c r="Y409" s="39"/>
      <c r="Z409" s="39"/>
      <c r="AA409" s="39"/>
      <c r="AB409" s="39"/>
      <c r="AC409" s="39"/>
      <c r="AD409" s="39"/>
      <c r="AE409" s="39"/>
      <c r="AT409" s="16" t="s">
        <v>147</v>
      </c>
      <c r="AU409" s="16" t="s">
        <v>85</v>
      </c>
    </row>
    <row r="410" s="2" customFormat="1" ht="16.5" customHeight="1">
      <c r="A410" s="39"/>
      <c r="B410" s="40"/>
      <c r="C410" s="232" t="s">
        <v>635</v>
      </c>
      <c r="D410" s="232" t="s">
        <v>137</v>
      </c>
      <c r="E410" s="233" t="s">
        <v>636</v>
      </c>
      <c r="F410" s="234" t="s">
        <v>637</v>
      </c>
      <c r="G410" s="235" t="s">
        <v>545</v>
      </c>
      <c r="H410" s="236">
        <v>1</v>
      </c>
      <c r="I410" s="237"/>
      <c r="J410" s="238">
        <f>ROUND(I410*H410,2)</f>
        <v>0</v>
      </c>
      <c r="K410" s="239"/>
      <c r="L410" s="42"/>
      <c r="M410" s="240" t="s">
        <v>1</v>
      </c>
      <c r="N410" s="241" t="s">
        <v>42</v>
      </c>
      <c r="O410" s="92"/>
      <c r="P410" s="242">
        <f>O410*H410</f>
        <v>0</v>
      </c>
      <c r="Q410" s="242">
        <v>0</v>
      </c>
      <c r="R410" s="242">
        <f>Q410*H410</f>
        <v>0</v>
      </c>
      <c r="S410" s="242">
        <v>0</v>
      </c>
      <c r="T410" s="243">
        <f>S410*H410</f>
        <v>0</v>
      </c>
      <c r="U410" s="39"/>
      <c r="V410" s="39"/>
      <c r="W410" s="39"/>
      <c r="X410" s="39"/>
      <c r="Y410" s="39"/>
      <c r="Z410" s="39"/>
      <c r="AA410" s="39"/>
      <c r="AB410" s="39"/>
      <c r="AC410" s="39"/>
      <c r="AD410" s="39"/>
      <c r="AE410" s="39"/>
      <c r="AR410" s="244" t="s">
        <v>201</v>
      </c>
      <c r="AT410" s="244" t="s">
        <v>137</v>
      </c>
      <c r="AU410" s="244" t="s">
        <v>85</v>
      </c>
      <c r="AY410" s="16" t="s">
        <v>136</v>
      </c>
      <c r="BE410" s="144">
        <f>IF(N410="základní",J410,0)</f>
        <v>0</v>
      </c>
      <c r="BF410" s="144">
        <f>IF(N410="snížená",J410,0)</f>
        <v>0</v>
      </c>
      <c r="BG410" s="144">
        <f>IF(N410="zákl. přenesená",J410,0)</f>
        <v>0</v>
      </c>
      <c r="BH410" s="144">
        <f>IF(N410="sníž. přenesená",J410,0)</f>
        <v>0</v>
      </c>
      <c r="BI410" s="144">
        <f>IF(N410="nulová",J410,0)</f>
        <v>0</v>
      </c>
      <c r="BJ410" s="16" t="s">
        <v>85</v>
      </c>
      <c r="BK410" s="144">
        <f>ROUND(I410*H410,2)</f>
        <v>0</v>
      </c>
      <c r="BL410" s="16" t="s">
        <v>201</v>
      </c>
      <c r="BM410" s="244" t="s">
        <v>1033</v>
      </c>
    </row>
    <row r="411" s="2" customFormat="1">
      <c r="A411" s="39"/>
      <c r="B411" s="40"/>
      <c r="C411" s="41"/>
      <c r="D411" s="245" t="s">
        <v>143</v>
      </c>
      <c r="E411" s="41"/>
      <c r="F411" s="246" t="s">
        <v>637</v>
      </c>
      <c r="G411" s="41"/>
      <c r="H411" s="41"/>
      <c r="I411" s="247"/>
      <c r="J411" s="41"/>
      <c r="K411" s="41"/>
      <c r="L411" s="42"/>
      <c r="M411" s="248"/>
      <c r="N411" s="249"/>
      <c r="O411" s="92"/>
      <c r="P411" s="92"/>
      <c r="Q411" s="92"/>
      <c r="R411" s="92"/>
      <c r="S411" s="92"/>
      <c r="T411" s="93"/>
      <c r="U411" s="39"/>
      <c r="V411" s="39"/>
      <c r="W411" s="39"/>
      <c r="X411" s="39"/>
      <c r="Y411" s="39"/>
      <c r="Z411" s="39"/>
      <c r="AA411" s="39"/>
      <c r="AB411" s="39"/>
      <c r="AC411" s="39"/>
      <c r="AD411" s="39"/>
      <c r="AE411" s="39"/>
      <c r="AT411" s="16" t="s">
        <v>143</v>
      </c>
      <c r="AU411" s="16" t="s">
        <v>85</v>
      </c>
    </row>
    <row r="412" s="2" customFormat="1">
      <c r="A412" s="39"/>
      <c r="B412" s="40"/>
      <c r="C412" s="41"/>
      <c r="D412" s="250" t="s">
        <v>145</v>
      </c>
      <c r="E412" s="41"/>
      <c r="F412" s="251" t="s">
        <v>639</v>
      </c>
      <c r="G412" s="41"/>
      <c r="H412" s="41"/>
      <c r="I412" s="247"/>
      <c r="J412" s="41"/>
      <c r="K412" s="41"/>
      <c r="L412" s="42"/>
      <c r="M412" s="248"/>
      <c r="N412" s="249"/>
      <c r="O412" s="92"/>
      <c r="P412" s="92"/>
      <c r="Q412" s="92"/>
      <c r="R412" s="92"/>
      <c r="S412" s="92"/>
      <c r="T412" s="93"/>
      <c r="U412" s="39"/>
      <c r="V412" s="39"/>
      <c r="W412" s="39"/>
      <c r="X412" s="39"/>
      <c r="Y412" s="39"/>
      <c r="Z412" s="39"/>
      <c r="AA412" s="39"/>
      <c r="AB412" s="39"/>
      <c r="AC412" s="39"/>
      <c r="AD412" s="39"/>
      <c r="AE412" s="39"/>
      <c r="AT412" s="16" t="s">
        <v>145</v>
      </c>
      <c r="AU412" s="16" t="s">
        <v>85</v>
      </c>
    </row>
    <row r="413" s="2" customFormat="1">
      <c r="A413" s="39"/>
      <c r="B413" s="40"/>
      <c r="C413" s="41"/>
      <c r="D413" s="245" t="s">
        <v>147</v>
      </c>
      <c r="E413" s="41"/>
      <c r="F413" s="252" t="s">
        <v>640</v>
      </c>
      <c r="G413" s="41"/>
      <c r="H413" s="41"/>
      <c r="I413" s="247"/>
      <c r="J413" s="41"/>
      <c r="K413" s="41"/>
      <c r="L413" s="42"/>
      <c r="M413" s="248"/>
      <c r="N413" s="249"/>
      <c r="O413" s="92"/>
      <c r="P413" s="92"/>
      <c r="Q413" s="92"/>
      <c r="R413" s="92"/>
      <c r="S413" s="92"/>
      <c r="T413" s="93"/>
      <c r="U413" s="39"/>
      <c r="V413" s="39"/>
      <c r="W413" s="39"/>
      <c r="X413" s="39"/>
      <c r="Y413" s="39"/>
      <c r="Z413" s="39"/>
      <c r="AA413" s="39"/>
      <c r="AB413" s="39"/>
      <c r="AC413" s="39"/>
      <c r="AD413" s="39"/>
      <c r="AE413" s="39"/>
      <c r="AT413" s="16" t="s">
        <v>147</v>
      </c>
      <c r="AU413" s="16" t="s">
        <v>85</v>
      </c>
    </row>
    <row r="414" s="2" customFormat="1" ht="16.5" customHeight="1">
      <c r="A414" s="39"/>
      <c r="B414" s="40"/>
      <c r="C414" s="232" t="s">
        <v>641</v>
      </c>
      <c r="D414" s="232" t="s">
        <v>137</v>
      </c>
      <c r="E414" s="233" t="s">
        <v>642</v>
      </c>
      <c r="F414" s="234" t="s">
        <v>643</v>
      </c>
      <c r="G414" s="235" t="s">
        <v>545</v>
      </c>
      <c r="H414" s="236">
        <v>1</v>
      </c>
      <c r="I414" s="237"/>
      <c r="J414" s="238">
        <f>ROUND(I414*H414,2)</f>
        <v>0</v>
      </c>
      <c r="K414" s="239"/>
      <c r="L414" s="42"/>
      <c r="M414" s="240" t="s">
        <v>1</v>
      </c>
      <c r="N414" s="241" t="s">
        <v>42</v>
      </c>
      <c r="O414" s="92"/>
      <c r="P414" s="242">
        <f>O414*H414</f>
        <v>0</v>
      </c>
      <c r="Q414" s="242">
        <v>0</v>
      </c>
      <c r="R414" s="242">
        <f>Q414*H414</f>
        <v>0</v>
      </c>
      <c r="S414" s="242">
        <v>0</v>
      </c>
      <c r="T414" s="243">
        <f>S414*H414</f>
        <v>0</v>
      </c>
      <c r="U414" s="39"/>
      <c r="V414" s="39"/>
      <c r="W414" s="39"/>
      <c r="X414" s="39"/>
      <c r="Y414" s="39"/>
      <c r="Z414" s="39"/>
      <c r="AA414" s="39"/>
      <c r="AB414" s="39"/>
      <c r="AC414" s="39"/>
      <c r="AD414" s="39"/>
      <c r="AE414" s="39"/>
      <c r="AR414" s="244" t="s">
        <v>201</v>
      </c>
      <c r="AT414" s="244" t="s">
        <v>137</v>
      </c>
      <c r="AU414" s="244" t="s">
        <v>85</v>
      </c>
      <c r="AY414" s="16" t="s">
        <v>136</v>
      </c>
      <c r="BE414" s="144">
        <f>IF(N414="základní",J414,0)</f>
        <v>0</v>
      </c>
      <c r="BF414" s="144">
        <f>IF(N414="snížená",J414,0)</f>
        <v>0</v>
      </c>
      <c r="BG414" s="144">
        <f>IF(N414="zákl. přenesená",J414,0)</f>
        <v>0</v>
      </c>
      <c r="BH414" s="144">
        <f>IF(N414="sníž. přenesená",J414,0)</f>
        <v>0</v>
      </c>
      <c r="BI414" s="144">
        <f>IF(N414="nulová",J414,0)</f>
        <v>0</v>
      </c>
      <c r="BJ414" s="16" t="s">
        <v>85</v>
      </c>
      <c r="BK414" s="144">
        <f>ROUND(I414*H414,2)</f>
        <v>0</v>
      </c>
      <c r="BL414" s="16" t="s">
        <v>201</v>
      </c>
      <c r="BM414" s="244" t="s">
        <v>1034</v>
      </c>
    </row>
    <row r="415" s="2" customFormat="1">
      <c r="A415" s="39"/>
      <c r="B415" s="40"/>
      <c r="C415" s="41"/>
      <c r="D415" s="245" t="s">
        <v>143</v>
      </c>
      <c r="E415" s="41"/>
      <c r="F415" s="246" t="s">
        <v>643</v>
      </c>
      <c r="G415" s="41"/>
      <c r="H415" s="41"/>
      <c r="I415" s="247"/>
      <c r="J415" s="41"/>
      <c r="K415" s="41"/>
      <c r="L415" s="42"/>
      <c r="M415" s="248"/>
      <c r="N415" s="249"/>
      <c r="O415" s="92"/>
      <c r="P415" s="92"/>
      <c r="Q415" s="92"/>
      <c r="R415" s="92"/>
      <c r="S415" s="92"/>
      <c r="T415" s="93"/>
      <c r="U415" s="39"/>
      <c r="V415" s="39"/>
      <c r="W415" s="39"/>
      <c r="X415" s="39"/>
      <c r="Y415" s="39"/>
      <c r="Z415" s="39"/>
      <c r="AA415" s="39"/>
      <c r="AB415" s="39"/>
      <c r="AC415" s="39"/>
      <c r="AD415" s="39"/>
      <c r="AE415" s="39"/>
      <c r="AT415" s="16" t="s">
        <v>143</v>
      </c>
      <c r="AU415" s="16" t="s">
        <v>85</v>
      </c>
    </row>
    <row r="416" s="2" customFormat="1">
      <c r="A416" s="39"/>
      <c r="B416" s="40"/>
      <c r="C416" s="41"/>
      <c r="D416" s="250" t="s">
        <v>145</v>
      </c>
      <c r="E416" s="41"/>
      <c r="F416" s="251" t="s">
        <v>645</v>
      </c>
      <c r="G416" s="41"/>
      <c r="H416" s="41"/>
      <c r="I416" s="247"/>
      <c r="J416" s="41"/>
      <c r="K416" s="41"/>
      <c r="L416" s="42"/>
      <c r="M416" s="248"/>
      <c r="N416" s="249"/>
      <c r="O416" s="92"/>
      <c r="P416" s="92"/>
      <c r="Q416" s="92"/>
      <c r="R416" s="92"/>
      <c r="S416" s="92"/>
      <c r="T416" s="93"/>
      <c r="U416" s="39"/>
      <c r="V416" s="39"/>
      <c r="W416" s="39"/>
      <c r="X416" s="39"/>
      <c r="Y416" s="39"/>
      <c r="Z416" s="39"/>
      <c r="AA416" s="39"/>
      <c r="AB416" s="39"/>
      <c r="AC416" s="39"/>
      <c r="AD416" s="39"/>
      <c r="AE416" s="39"/>
      <c r="AT416" s="16" t="s">
        <v>145</v>
      </c>
      <c r="AU416" s="16" t="s">
        <v>85</v>
      </c>
    </row>
    <row r="417" s="2" customFormat="1">
      <c r="A417" s="39"/>
      <c r="B417" s="40"/>
      <c r="C417" s="41"/>
      <c r="D417" s="245" t="s">
        <v>147</v>
      </c>
      <c r="E417" s="41"/>
      <c r="F417" s="252" t="s">
        <v>646</v>
      </c>
      <c r="G417" s="41"/>
      <c r="H417" s="41"/>
      <c r="I417" s="247"/>
      <c r="J417" s="41"/>
      <c r="K417" s="41"/>
      <c r="L417" s="42"/>
      <c r="M417" s="248"/>
      <c r="N417" s="249"/>
      <c r="O417" s="92"/>
      <c r="P417" s="92"/>
      <c r="Q417" s="92"/>
      <c r="R417" s="92"/>
      <c r="S417" s="92"/>
      <c r="T417" s="93"/>
      <c r="U417" s="39"/>
      <c r="V417" s="39"/>
      <c r="W417" s="39"/>
      <c r="X417" s="39"/>
      <c r="Y417" s="39"/>
      <c r="Z417" s="39"/>
      <c r="AA417" s="39"/>
      <c r="AB417" s="39"/>
      <c r="AC417" s="39"/>
      <c r="AD417" s="39"/>
      <c r="AE417" s="39"/>
      <c r="AT417" s="16" t="s">
        <v>147</v>
      </c>
      <c r="AU417" s="16" t="s">
        <v>85</v>
      </c>
    </row>
    <row r="418" s="2" customFormat="1" ht="16.5" customHeight="1">
      <c r="A418" s="39"/>
      <c r="B418" s="40"/>
      <c r="C418" s="232" t="s">
        <v>647</v>
      </c>
      <c r="D418" s="232" t="s">
        <v>137</v>
      </c>
      <c r="E418" s="233" t="s">
        <v>648</v>
      </c>
      <c r="F418" s="234" t="s">
        <v>649</v>
      </c>
      <c r="G418" s="235" t="s">
        <v>650</v>
      </c>
      <c r="H418" s="236">
        <v>6</v>
      </c>
      <c r="I418" s="237"/>
      <c r="J418" s="238">
        <f>ROUND(I418*H418,2)</f>
        <v>0</v>
      </c>
      <c r="K418" s="239"/>
      <c r="L418" s="42"/>
      <c r="M418" s="240" t="s">
        <v>1</v>
      </c>
      <c r="N418" s="241" t="s">
        <v>42</v>
      </c>
      <c r="O418" s="92"/>
      <c r="P418" s="242">
        <f>O418*H418</f>
        <v>0</v>
      </c>
      <c r="Q418" s="242">
        <v>0</v>
      </c>
      <c r="R418" s="242">
        <f>Q418*H418</f>
        <v>0</v>
      </c>
      <c r="S418" s="242">
        <v>0</v>
      </c>
      <c r="T418" s="243">
        <f>S418*H418</f>
        <v>0</v>
      </c>
      <c r="U418" s="39"/>
      <c r="V418" s="39"/>
      <c r="W418" s="39"/>
      <c r="X418" s="39"/>
      <c r="Y418" s="39"/>
      <c r="Z418" s="39"/>
      <c r="AA418" s="39"/>
      <c r="AB418" s="39"/>
      <c r="AC418" s="39"/>
      <c r="AD418" s="39"/>
      <c r="AE418" s="39"/>
      <c r="AR418" s="244" t="s">
        <v>201</v>
      </c>
      <c r="AT418" s="244" t="s">
        <v>137</v>
      </c>
      <c r="AU418" s="244" t="s">
        <v>85</v>
      </c>
      <c r="AY418" s="16" t="s">
        <v>136</v>
      </c>
      <c r="BE418" s="144">
        <f>IF(N418="základní",J418,0)</f>
        <v>0</v>
      </c>
      <c r="BF418" s="144">
        <f>IF(N418="snížená",J418,0)</f>
        <v>0</v>
      </c>
      <c r="BG418" s="144">
        <f>IF(N418="zákl. přenesená",J418,0)</f>
        <v>0</v>
      </c>
      <c r="BH418" s="144">
        <f>IF(N418="sníž. přenesená",J418,0)</f>
        <v>0</v>
      </c>
      <c r="BI418" s="144">
        <f>IF(N418="nulová",J418,0)</f>
        <v>0</v>
      </c>
      <c r="BJ418" s="16" t="s">
        <v>85</v>
      </c>
      <c r="BK418" s="144">
        <f>ROUND(I418*H418,2)</f>
        <v>0</v>
      </c>
      <c r="BL418" s="16" t="s">
        <v>201</v>
      </c>
      <c r="BM418" s="244" t="s">
        <v>1035</v>
      </c>
    </row>
    <row r="419" s="2" customFormat="1">
      <c r="A419" s="39"/>
      <c r="B419" s="40"/>
      <c r="C419" s="41"/>
      <c r="D419" s="245" t="s">
        <v>143</v>
      </c>
      <c r="E419" s="41"/>
      <c r="F419" s="246" t="s">
        <v>649</v>
      </c>
      <c r="G419" s="41"/>
      <c r="H419" s="41"/>
      <c r="I419" s="247"/>
      <c r="J419" s="41"/>
      <c r="K419" s="41"/>
      <c r="L419" s="42"/>
      <c r="M419" s="248"/>
      <c r="N419" s="249"/>
      <c r="O419" s="92"/>
      <c r="P419" s="92"/>
      <c r="Q419" s="92"/>
      <c r="R419" s="92"/>
      <c r="S419" s="92"/>
      <c r="T419" s="93"/>
      <c r="U419" s="39"/>
      <c r="V419" s="39"/>
      <c r="W419" s="39"/>
      <c r="X419" s="39"/>
      <c r="Y419" s="39"/>
      <c r="Z419" s="39"/>
      <c r="AA419" s="39"/>
      <c r="AB419" s="39"/>
      <c r="AC419" s="39"/>
      <c r="AD419" s="39"/>
      <c r="AE419" s="39"/>
      <c r="AT419" s="16" t="s">
        <v>143</v>
      </c>
      <c r="AU419" s="16" t="s">
        <v>85</v>
      </c>
    </row>
    <row r="420" s="2" customFormat="1">
      <c r="A420" s="39"/>
      <c r="B420" s="40"/>
      <c r="C420" s="41"/>
      <c r="D420" s="250" t="s">
        <v>145</v>
      </c>
      <c r="E420" s="41"/>
      <c r="F420" s="251" t="s">
        <v>652</v>
      </c>
      <c r="G420" s="41"/>
      <c r="H420" s="41"/>
      <c r="I420" s="247"/>
      <c r="J420" s="41"/>
      <c r="K420" s="41"/>
      <c r="L420" s="42"/>
      <c r="M420" s="248"/>
      <c r="N420" s="249"/>
      <c r="O420" s="92"/>
      <c r="P420" s="92"/>
      <c r="Q420" s="92"/>
      <c r="R420" s="92"/>
      <c r="S420" s="92"/>
      <c r="T420" s="93"/>
      <c r="U420" s="39"/>
      <c r="V420" s="39"/>
      <c r="W420" s="39"/>
      <c r="X420" s="39"/>
      <c r="Y420" s="39"/>
      <c r="Z420" s="39"/>
      <c r="AA420" s="39"/>
      <c r="AB420" s="39"/>
      <c r="AC420" s="39"/>
      <c r="AD420" s="39"/>
      <c r="AE420" s="39"/>
      <c r="AT420" s="16" t="s">
        <v>145</v>
      </c>
      <c r="AU420" s="16" t="s">
        <v>85</v>
      </c>
    </row>
    <row r="421" s="2" customFormat="1">
      <c r="A421" s="39"/>
      <c r="B421" s="40"/>
      <c r="C421" s="41"/>
      <c r="D421" s="245" t="s">
        <v>147</v>
      </c>
      <c r="E421" s="41"/>
      <c r="F421" s="252" t="s">
        <v>653</v>
      </c>
      <c r="G421" s="41"/>
      <c r="H421" s="41"/>
      <c r="I421" s="247"/>
      <c r="J421" s="41"/>
      <c r="K421" s="41"/>
      <c r="L421" s="42"/>
      <c r="M421" s="248"/>
      <c r="N421" s="249"/>
      <c r="O421" s="92"/>
      <c r="P421" s="92"/>
      <c r="Q421" s="92"/>
      <c r="R421" s="92"/>
      <c r="S421" s="92"/>
      <c r="T421" s="93"/>
      <c r="U421" s="39"/>
      <c r="V421" s="39"/>
      <c r="W421" s="39"/>
      <c r="X421" s="39"/>
      <c r="Y421" s="39"/>
      <c r="Z421" s="39"/>
      <c r="AA421" s="39"/>
      <c r="AB421" s="39"/>
      <c r="AC421" s="39"/>
      <c r="AD421" s="39"/>
      <c r="AE421" s="39"/>
      <c r="AT421" s="16" t="s">
        <v>147</v>
      </c>
      <c r="AU421" s="16" t="s">
        <v>85</v>
      </c>
    </row>
    <row r="422" s="2" customFormat="1" ht="16.5" customHeight="1">
      <c r="A422" s="39"/>
      <c r="B422" s="40"/>
      <c r="C422" s="232" t="s">
        <v>654</v>
      </c>
      <c r="D422" s="232" t="s">
        <v>137</v>
      </c>
      <c r="E422" s="233" t="s">
        <v>665</v>
      </c>
      <c r="F422" s="234" t="s">
        <v>666</v>
      </c>
      <c r="G422" s="235" t="s">
        <v>1036</v>
      </c>
      <c r="H422" s="236">
        <v>1</v>
      </c>
      <c r="I422" s="237"/>
      <c r="J422" s="238">
        <f>ROUND(I422*H422,2)</f>
        <v>0</v>
      </c>
      <c r="K422" s="239"/>
      <c r="L422" s="42"/>
      <c r="M422" s="240" t="s">
        <v>1</v>
      </c>
      <c r="N422" s="241" t="s">
        <v>42</v>
      </c>
      <c r="O422" s="92"/>
      <c r="P422" s="242">
        <f>O422*H422</f>
        <v>0</v>
      </c>
      <c r="Q422" s="242">
        <v>0</v>
      </c>
      <c r="R422" s="242">
        <f>Q422*H422</f>
        <v>0</v>
      </c>
      <c r="S422" s="242">
        <v>0</v>
      </c>
      <c r="T422" s="243">
        <f>S422*H422</f>
        <v>0</v>
      </c>
      <c r="U422" s="39"/>
      <c r="V422" s="39"/>
      <c r="W422" s="39"/>
      <c r="X422" s="39"/>
      <c r="Y422" s="39"/>
      <c r="Z422" s="39"/>
      <c r="AA422" s="39"/>
      <c r="AB422" s="39"/>
      <c r="AC422" s="39"/>
      <c r="AD422" s="39"/>
      <c r="AE422" s="39"/>
      <c r="AR422" s="244" t="s">
        <v>201</v>
      </c>
      <c r="AT422" s="244" t="s">
        <v>137</v>
      </c>
      <c r="AU422" s="244" t="s">
        <v>85</v>
      </c>
      <c r="AY422" s="16" t="s">
        <v>136</v>
      </c>
      <c r="BE422" s="144">
        <f>IF(N422="základní",J422,0)</f>
        <v>0</v>
      </c>
      <c r="BF422" s="144">
        <f>IF(N422="snížená",J422,0)</f>
        <v>0</v>
      </c>
      <c r="BG422" s="144">
        <f>IF(N422="zákl. přenesená",J422,0)</f>
        <v>0</v>
      </c>
      <c r="BH422" s="144">
        <f>IF(N422="sníž. přenesená",J422,0)</f>
        <v>0</v>
      </c>
      <c r="BI422" s="144">
        <f>IF(N422="nulová",J422,0)</f>
        <v>0</v>
      </c>
      <c r="BJ422" s="16" t="s">
        <v>85</v>
      </c>
      <c r="BK422" s="144">
        <f>ROUND(I422*H422,2)</f>
        <v>0</v>
      </c>
      <c r="BL422" s="16" t="s">
        <v>201</v>
      </c>
      <c r="BM422" s="244" t="s">
        <v>1037</v>
      </c>
    </row>
    <row r="423" s="2" customFormat="1">
      <c r="A423" s="39"/>
      <c r="B423" s="40"/>
      <c r="C423" s="41"/>
      <c r="D423" s="245" t="s">
        <v>143</v>
      </c>
      <c r="E423" s="41"/>
      <c r="F423" s="246" t="s">
        <v>666</v>
      </c>
      <c r="G423" s="41"/>
      <c r="H423" s="41"/>
      <c r="I423" s="247"/>
      <c r="J423" s="41"/>
      <c r="K423" s="41"/>
      <c r="L423" s="42"/>
      <c r="M423" s="248"/>
      <c r="N423" s="249"/>
      <c r="O423" s="92"/>
      <c r="P423" s="92"/>
      <c r="Q423" s="92"/>
      <c r="R423" s="92"/>
      <c r="S423" s="92"/>
      <c r="T423" s="93"/>
      <c r="U423" s="39"/>
      <c r="V423" s="39"/>
      <c r="W423" s="39"/>
      <c r="X423" s="39"/>
      <c r="Y423" s="39"/>
      <c r="Z423" s="39"/>
      <c r="AA423" s="39"/>
      <c r="AB423" s="39"/>
      <c r="AC423" s="39"/>
      <c r="AD423" s="39"/>
      <c r="AE423" s="39"/>
      <c r="AT423" s="16" t="s">
        <v>143</v>
      </c>
      <c r="AU423" s="16" t="s">
        <v>85</v>
      </c>
    </row>
    <row r="424" s="2" customFormat="1">
      <c r="A424" s="39"/>
      <c r="B424" s="40"/>
      <c r="C424" s="41"/>
      <c r="D424" s="250" t="s">
        <v>145</v>
      </c>
      <c r="E424" s="41"/>
      <c r="F424" s="251" t="s">
        <v>668</v>
      </c>
      <c r="G424" s="41"/>
      <c r="H424" s="41"/>
      <c r="I424" s="247"/>
      <c r="J424" s="41"/>
      <c r="K424" s="41"/>
      <c r="L424" s="42"/>
      <c r="M424" s="248"/>
      <c r="N424" s="249"/>
      <c r="O424" s="92"/>
      <c r="P424" s="92"/>
      <c r="Q424" s="92"/>
      <c r="R424" s="92"/>
      <c r="S424" s="92"/>
      <c r="T424" s="93"/>
      <c r="U424" s="39"/>
      <c r="V424" s="39"/>
      <c r="W424" s="39"/>
      <c r="X424" s="39"/>
      <c r="Y424" s="39"/>
      <c r="Z424" s="39"/>
      <c r="AA424" s="39"/>
      <c r="AB424" s="39"/>
      <c r="AC424" s="39"/>
      <c r="AD424" s="39"/>
      <c r="AE424" s="39"/>
      <c r="AT424" s="16" t="s">
        <v>145</v>
      </c>
      <c r="AU424" s="16" t="s">
        <v>85</v>
      </c>
    </row>
    <row r="425" s="2" customFormat="1">
      <c r="A425" s="39"/>
      <c r="B425" s="40"/>
      <c r="C425" s="41"/>
      <c r="D425" s="245" t="s">
        <v>147</v>
      </c>
      <c r="E425" s="41"/>
      <c r="F425" s="252" t="s">
        <v>629</v>
      </c>
      <c r="G425" s="41"/>
      <c r="H425" s="41"/>
      <c r="I425" s="247"/>
      <c r="J425" s="41"/>
      <c r="K425" s="41"/>
      <c r="L425" s="42"/>
      <c r="M425" s="288"/>
      <c r="N425" s="289"/>
      <c r="O425" s="290"/>
      <c r="P425" s="290"/>
      <c r="Q425" s="290"/>
      <c r="R425" s="290"/>
      <c r="S425" s="290"/>
      <c r="T425" s="291"/>
      <c r="U425" s="39"/>
      <c r="V425" s="39"/>
      <c r="W425" s="39"/>
      <c r="X425" s="39"/>
      <c r="Y425" s="39"/>
      <c r="Z425" s="39"/>
      <c r="AA425" s="39"/>
      <c r="AB425" s="39"/>
      <c r="AC425" s="39"/>
      <c r="AD425" s="39"/>
      <c r="AE425" s="39"/>
      <c r="AT425" s="16" t="s">
        <v>147</v>
      </c>
      <c r="AU425" s="16" t="s">
        <v>85</v>
      </c>
    </row>
    <row r="426" s="2" customFormat="1" ht="6.96" customHeight="1">
      <c r="A426" s="39"/>
      <c r="B426" s="67"/>
      <c r="C426" s="68"/>
      <c r="D426" s="68"/>
      <c r="E426" s="68"/>
      <c r="F426" s="68"/>
      <c r="G426" s="68"/>
      <c r="H426" s="68"/>
      <c r="I426" s="68"/>
      <c r="J426" s="68"/>
      <c r="K426" s="68"/>
      <c r="L426" s="42"/>
      <c r="M426" s="39"/>
      <c r="O426" s="39"/>
      <c r="P426" s="39"/>
      <c r="Q426" s="39"/>
      <c r="R426" s="39"/>
      <c r="S426" s="39"/>
      <c r="T426" s="39"/>
      <c r="U426" s="39"/>
      <c r="V426" s="39"/>
      <c r="W426" s="39"/>
      <c r="X426" s="39"/>
      <c r="Y426" s="39"/>
      <c r="Z426" s="39"/>
      <c r="AA426" s="39"/>
      <c r="AB426" s="39"/>
      <c r="AC426" s="39"/>
      <c r="AD426" s="39"/>
      <c r="AE426" s="39"/>
    </row>
  </sheetData>
  <sheetProtection sheet="1" autoFilter="0" formatColumns="0" formatRows="0" objects="1" scenarios="1" spinCount="100000" saltValue="UPbTfLSubbiV7onj8XfHCiiy97vJrQlFysJeaphzinYlHJ9U8hQzSIDBQknUL4ypP4WxUfWaua73IXfFl8xHtA==" hashValue="HQKmm5GxG1WWttSO+1Dd928RR/0co6IdJFeSGCyIULT08RLNllVOBC+twU+E8rDZEaOZAzAYFxQe2VabqvTrGg==" algorithmName="SHA-512" password="CC35"/>
  <autoFilter ref="C125:K425"/>
  <mergeCells count="9">
    <mergeCell ref="E7:H7"/>
    <mergeCell ref="E9:H9"/>
    <mergeCell ref="E18:H18"/>
    <mergeCell ref="E27:H27"/>
    <mergeCell ref="E85:H85"/>
    <mergeCell ref="E87:H87"/>
    <mergeCell ref="E116:H116"/>
    <mergeCell ref="E118:H118"/>
    <mergeCell ref="L2:V2"/>
  </mergeCells>
  <hyperlinks>
    <hyperlink ref="F130" r:id="rId1" display="https://podminky.urs.cz/item/CS_URS_2021_01/112101103"/>
    <hyperlink ref="F134" r:id="rId2" display="https://podminky.urs.cz/item/CS_URS_2021_01/112155115"/>
    <hyperlink ref="F138" r:id="rId3" display="https://podminky.urs.cz/item/CS_URS_2021_01/112211113"/>
    <hyperlink ref="F142" r:id="rId4" display="https://podminky.urs.cz/item/CS_URS_2021_01/112251103"/>
    <hyperlink ref="F146" r:id="rId5" display="https://podminky.urs.cz/item/CS_URS_2021_01/121151123"/>
    <hyperlink ref="F150" r:id="rId6" display="https://podminky.urs.cz/item/CS_URS_2021_01/122251106"/>
    <hyperlink ref="F154" r:id="rId7" display="https://podminky.urs.cz/item/CS_URS_2021_01/122702119"/>
    <hyperlink ref="F158" r:id="rId8" display="https://podminky.urs.cz/item/CS_URS_2021_01/132212111"/>
    <hyperlink ref="F162" r:id="rId9" display="https://podminky.urs.cz/item/CS_URS_2021_01/162251102"/>
    <hyperlink ref="F166" r:id="rId10" display="https://podminky.urs.cz/item/CS_URS_2021_01/162451106"/>
    <hyperlink ref="F170" r:id="rId11" display="https://podminky.urs.cz/item/CS_URS_2021_01/162751117"/>
    <hyperlink ref="F174" r:id="rId12" display="https://podminky.urs.cz/item/CS_URS_2021_01/162751139"/>
    <hyperlink ref="F179" r:id="rId13" display="https://podminky.urs.cz/item/CS_URS_2021_01/167151111"/>
    <hyperlink ref="F183" r:id="rId14" display="https://podminky.urs.cz/item/CS_URS_2021_01/171201221"/>
    <hyperlink ref="F188" r:id="rId15" display="https://podminky.urs.cz/item/CS_URS_2021_01/171251101"/>
    <hyperlink ref="F192" r:id="rId16" display="https://podminky.urs.cz/item/CS_URS_2021_01/174151101"/>
    <hyperlink ref="F196" r:id="rId17" display="https://podminky.urs.cz/item/CS_URS_2021_01/181451122"/>
    <hyperlink ref="F203" r:id="rId18" display="https://podminky.urs.cz/item/CS_URS_2021_01/181951112"/>
    <hyperlink ref="F207" r:id="rId19" display="https://podminky.urs.cz/item/CS_URS_2021_01/182151111"/>
    <hyperlink ref="F211" r:id="rId20" display="https://podminky.urs.cz/item/CS_URS_2021_01/182251101"/>
    <hyperlink ref="F215" r:id="rId21" display="https://podminky.urs.cz/item/CS_URS_2021_01/182351133"/>
    <hyperlink ref="F219" r:id="rId22" display="https://podminky.urs.cz/item/CS_URS_2021_01/183102134"/>
    <hyperlink ref="F223" r:id="rId23" display="https://podminky.urs.cz/item/CS_URS_2021_01/184102122"/>
    <hyperlink ref="F229" r:id="rId24" display="https://podminky.urs.cz/item/CS_URS_2021_01/184813121"/>
    <hyperlink ref="F233" r:id="rId25" display="https://podminky.urs.cz/item/CS_URS_2021_01/184813125"/>
    <hyperlink ref="F237" r:id="rId26" display="https://podminky.urs.cz/item/CS_URS_2021_01/184911422"/>
    <hyperlink ref="F245" r:id="rId27" display="https://podminky.urs.cz/item/CS_URS_2021_01/185804311"/>
    <hyperlink ref="F248" r:id="rId28" display="https://podminky.urs.cz/item/CS_URS_2021_01/185851121"/>
    <hyperlink ref="F252" r:id="rId29" display="https://podminky.urs.cz/item/CS_URS_2021_01/185851129"/>
    <hyperlink ref="F258" r:id="rId30" display="https://podminky.urs.cz/item/CS_URS_2021_01/211571112"/>
    <hyperlink ref="F262" r:id="rId31" display="https://podminky.urs.cz/item/CS_URS_2021_01/213141131"/>
    <hyperlink ref="F269" r:id="rId32" display="https://podminky.urs.cz/item/CS_URS_2021_01/321321116"/>
    <hyperlink ref="F273" r:id="rId33" display="https://podminky.urs.cz/item/CS_URS_2021_01/321351010"/>
    <hyperlink ref="F277" r:id="rId34" display="https://podminky.urs.cz/item/CS_URS_2021_01/321352010"/>
    <hyperlink ref="F282" r:id="rId35" display="https://podminky.urs.cz/item/CS_URS_2021_01/273313611"/>
    <hyperlink ref="F286" r:id="rId36" display="https://podminky.urs.cz/item/CS_URS_2021_01/273313911"/>
    <hyperlink ref="F290" r:id="rId37" display="https://podminky.urs.cz/item/CS_URS_2021_01/278361111"/>
    <hyperlink ref="F294" r:id="rId38" display="https://podminky.urs.cz/item/CS_URS_2021_01/451315115"/>
    <hyperlink ref="F298" r:id="rId39" display="https://podminky.urs.cz/item/CS_URS_2021_01/465513228"/>
    <hyperlink ref="F302" r:id="rId40" display="https://podminky.urs.cz/item/CS_URS_2021_01/465928121"/>
    <hyperlink ref="F309" r:id="rId41" display="https://podminky.urs.cz/item/CS_URS_2021_01/564752113"/>
    <hyperlink ref="F312" r:id="rId42" display="https://podminky.urs.cz/item/CS_URS_2021_01/569751111"/>
    <hyperlink ref="F317" r:id="rId43" display="https://podminky.urs.cz/item/CS_URS_2021_01/577134121"/>
    <hyperlink ref="F321" r:id="rId44" display="https://podminky.urs.cz/item/CS_URS_2021_01/573231111"/>
    <hyperlink ref="F324" r:id="rId45" display="https://podminky.urs.cz/item/CS_URS_2021_01/565155121"/>
    <hyperlink ref="F328" r:id="rId46" display="https://podminky.urs.cz/item/CS_URS_2021_01/564851111"/>
    <hyperlink ref="F331" r:id="rId47" display="https://podminky.urs.cz/item/CS_URS_2021_01/561021131"/>
    <hyperlink ref="F338" r:id="rId48" display="https://podminky.urs.cz/item/CS_URS_2021_01/569903311"/>
    <hyperlink ref="F342" r:id="rId49" display="https://podminky.urs.cz/item/CS_URS_2021_01/573312611"/>
    <hyperlink ref="F346" r:id="rId50" display="https://podminky.urs.cz/item/CS_URS_2021_01/596412313"/>
    <hyperlink ref="F354" r:id="rId51" display="https://podminky.urs.cz/item/CS_URS_2021_01/916231213"/>
    <hyperlink ref="F370" r:id="rId52" display="https://podminky.urs.cz/item/CS_URS_2021_01/871228111"/>
    <hyperlink ref="F377" r:id="rId53" display="https://podminky.urs.cz/item/CS_URS_2021_01/113151111"/>
    <hyperlink ref="F381" r:id="rId54" display="https://podminky.urs.cz/item/CS_URS_2021_01/997002511"/>
    <hyperlink ref="F386" r:id="rId55" display="https://podminky.urs.cz/item/CS_URS_2021_01/997002519"/>
    <hyperlink ref="F391" r:id="rId56" display="https://podminky.urs.cz/item/CS_URS_2021_01/997013602"/>
    <hyperlink ref="F397" r:id="rId57" display="https://podminky.urs.cz/item/CS_URS_2021_01/998225111"/>
    <hyperlink ref="F404" r:id="rId58" display="https://podminky.urs.cz/item/CS_URS_2021_01/012103000"/>
    <hyperlink ref="F408" r:id="rId59" display="https://podminky.urs.cz/item/CS_URS_2021_01/013254000"/>
    <hyperlink ref="F412" r:id="rId60" display="https://podminky.urs.cz/item/CS_URS_2021_01/030001000"/>
    <hyperlink ref="F416" r:id="rId61" display="https://podminky.urs.cz/item/CS_URS_2021_01/034303000"/>
    <hyperlink ref="F420" r:id="rId62" display="https://podminky.urs.cz/item/CS_URS_2021_01/043134000"/>
    <hyperlink ref="F424" r:id="rId63" display="https://podminky.urs.cz/item/CS_URS_2021_01/011314000"/>
  </hyperlinks>
  <pageMargins left="0.39375" right="0.39375" top="0.39375" bottom="0.39375" header="0" footer="0"/>
  <pageSetup paperSize="9" orientation="portrait" blackAndWhite="1" fitToHeight="100"/>
  <headerFooter>
    <oddFooter>&amp;CStrana &amp;P z &amp;N</oddFooter>
  </headerFooter>
  <drawing r:id="rId64"/>
</worksheet>
</file>

<file path=docProps/core.xml><?xml version="1.0" encoding="utf-8"?>
<cp:coreProperties xmlns:dc="http://purl.org/dc/elements/1.1/" xmlns:dcterms="http://purl.org/dc/terms/" xmlns:xsi="http://www.w3.org/2001/XMLSchema-instance" xmlns:cp="http://schemas.openxmlformats.org/package/2006/metadata/core-properties">
  <dc:creator>Hermany Jiří</dc:creator>
  <cp:lastModifiedBy>Hermany Jiří</cp:lastModifiedBy>
  <dcterms:created xsi:type="dcterms:W3CDTF">2021-07-12T09:44:03Z</dcterms:created>
  <dcterms:modified xsi:type="dcterms:W3CDTF">2021-07-12T09:44:12Z</dcterms:modified>
</cp:coreProperties>
</file>